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V:\SA SECO Documenten\Bicsma\Bicsma extra info\"/>
    </mc:Choice>
  </mc:AlternateContent>
  <xr:revisionPtr revIDLastSave="0" documentId="10_ncr:8100000_{A64D4E8E-05C1-410B-89F7-DF5586696170}" xr6:coauthVersionLast="32" xr6:coauthVersionMax="32" xr10:uidLastSave="{00000000-0000-0000-0000-000000000000}"/>
  <bookViews>
    <workbookView xWindow="0" yWindow="0" windowWidth="23040" windowHeight="9072" tabRatio="715" xr2:uid="{00000000-000D-0000-FFFF-FFFF00000000}"/>
  </bookViews>
  <sheets>
    <sheet name="Organization chart" sheetId="12" r:id="rId1"/>
    <sheet name="personell" sheetId="1" r:id="rId2"/>
    <sheet name="personell - salary" sheetId="14" r:id="rId3"/>
    <sheet name="personell - sick leave" sheetId="13" r:id="rId4"/>
    <sheet name="functions" sheetId="2" r:id="rId5"/>
    <sheet name="salary scales" sheetId="3" r:id="rId6"/>
    <sheet name="labor costs" sheetId="4" r:id="rId7"/>
    <sheet name="reserve staff" sheetId="5" r:id="rId8"/>
  </sheets>
  <calcPr calcId="162913"/>
</workbook>
</file>

<file path=xl/calcChain.xml><?xml version="1.0" encoding="utf-8"?>
<calcChain xmlns="http://schemas.openxmlformats.org/spreadsheetml/2006/main">
  <c r="N424" i="14" l="1"/>
  <c r="L424" i="14"/>
  <c r="N423" i="14"/>
  <c r="L423" i="14"/>
  <c r="N422" i="14"/>
  <c r="L422" i="14"/>
  <c r="N421" i="14"/>
  <c r="L421" i="14"/>
  <c r="N420" i="14"/>
  <c r="L420" i="14"/>
  <c r="L425" i="14" s="1"/>
  <c r="E419" i="14"/>
  <c r="F419" i="14" s="1"/>
  <c r="E418" i="14"/>
  <c r="F418" i="14" s="1"/>
  <c r="N417" i="14"/>
  <c r="J417" i="14"/>
  <c r="F417" i="14"/>
  <c r="E417" i="14"/>
  <c r="W416" i="14"/>
  <c r="N416" i="14"/>
  <c r="K415" i="14"/>
  <c r="J415" i="14"/>
  <c r="I415" i="14"/>
  <c r="AF414" i="14"/>
  <c r="AG413" i="14"/>
  <c r="V413" i="14"/>
  <c r="T413" i="14"/>
  <c r="S413" i="14"/>
  <c r="Q413" i="14"/>
  <c r="AG412" i="14"/>
  <c r="V412" i="14"/>
  <c r="T412" i="14"/>
  <c r="U412" i="14" s="1"/>
  <c r="X412" i="14" s="1"/>
  <c r="S412" i="14"/>
  <c r="Q412" i="14"/>
  <c r="AG411" i="14"/>
  <c r="V411" i="14"/>
  <c r="T411" i="14"/>
  <c r="U411" i="14" s="1"/>
  <c r="S411" i="14"/>
  <c r="Q411" i="14"/>
  <c r="AG410" i="14"/>
  <c r="V410" i="14"/>
  <c r="T410" i="14"/>
  <c r="S410" i="14"/>
  <c r="Q410" i="14"/>
  <c r="AG409" i="14"/>
  <c r="V409" i="14"/>
  <c r="T409" i="14"/>
  <c r="U409" i="14" s="1"/>
  <c r="X409" i="14" s="1"/>
  <c r="S409" i="14"/>
  <c r="Q409" i="14"/>
  <c r="AG408" i="14"/>
  <c r="V408" i="14"/>
  <c r="T408" i="14"/>
  <c r="S408" i="14"/>
  <c r="Q408" i="14"/>
  <c r="AG407" i="14"/>
  <c r="V407" i="14"/>
  <c r="T407" i="14"/>
  <c r="U407" i="14" s="1"/>
  <c r="X407" i="14" s="1"/>
  <c r="S407" i="14"/>
  <c r="Q407" i="14"/>
  <c r="AG406" i="14"/>
  <c r="V406" i="14"/>
  <c r="T406" i="14"/>
  <c r="U406" i="14" s="1"/>
  <c r="X406" i="14" s="1"/>
  <c r="Z406" i="14" s="1"/>
  <c r="S406" i="14"/>
  <c r="Q406" i="14"/>
  <c r="AG405" i="14"/>
  <c r="V405" i="14"/>
  <c r="T405" i="14"/>
  <c r="S405" i="14"/>
  <c r="Q405" i="14"/>
  <c r="AG404" i="14"/>
  <c r="V404" i="14"/>
  <c r="T404" i="14"/>
  <c r="U404" i="14" s="1"/>
  <c r="X404" i="14" s="1"/>
  <c r="S404" i="14"/>
  <c r="Q404" i="14"/>
  <c r="AG403" i="14"/>
  <c r="V403" i="14"/>
  <c r="T403" i="14"/>
  <c r="U403" i="14" s="1"/>
  <c r="S403" i="14"/>
  <c r="Q403" i="14"/>
  <c r="AG402" i="14"/>
  <c r="V402" i="14"/>
  <c r="T402" i="14"/>
  <c r="S402" i="14"/>
  <c r="Q402" i="14"/>
  <c r="AG401" i="14"/>
  <c r="V401" i="14"/>
  <c r="T401" i="14"/>
  <c r="U401" i="14" s="1"/>
  <c r="X401" i="14" s="1"/>
  <c r="AD401" i="14" s="1"/>
  <c r="S401" i="14"/>
  <c r="Q401" i="14"/>
  <c r="AG400" i="14"/>
  <c r="V400" i="14"/>
  <c r="T400" i="14"/>
  <c r="S400" i="14"/>
  <c r="Q400" i="14"/>
  <c r="AG399" i="14"/>
  <c r="V399" i="14"/>
  <c r="T399" i="14"/>
  <c r="U399" i="14" s="1"/>
  <c r="X399" i="14" s="1"/>
  <c r="S399" i="14"/>
  <c r="Q399" i="14"/>
  <c r="AG398" i="14"/>
  <c r="V398" i="14"/>
  <c r="T398" i="14"/>
  <c r="U398" i="14" s="1"/>
  <c r="X398" i="14" s="1"/>
  <c r="Z398" i="14" s="1"/>
  <c r="S398" i="14"/>
  <c r="Q398" i="14"/>
  <c r="AG397" i="14"/>
  <c r="V397" i="14"/>
  <c r="T397" i="14"/>
  <c r="S397" i="14"/>
  <c r="Q397" i="14"/>
  <c r="AG396" i="14"/>
  <c r="V396" i="14"/>
  <c r="T396" i="14"/>
  <c r="U396" i="14" s="1"/>
  <c r="X396" i="14" s="1"/>
  <c r="S396" i="14"/>
  <c r="Q396" i="14"/>
  <c r="AG395" i="14"/>
  <c r="V395" i="14"/>
  <c r="T395" i="14"/>
  <c r="U395" i="14" s="1"/>
  <c r="S395" i="14"/>
  <c r="Q395" i="14"/>
  <c r="AG394" i="14"/>
  <c r="V394" i="14"/>
  <c r="T394" i="14"/>
  <c r="S394" i="14"/>
  <c r="Q394" i="14"/>
  <c r="AG393" i="14"/>
  <c r="V393" i="14"/>
  <c r="T393" i="14"/>
  <c r="U393" i="14" s="1"/>
  <c r="X393" i="14" s="1"/>
  <c r="S393" i="14"/>
  <c r="Q393" i="14"/>
  <c r="AG392" i="14"/>
  <c r="V392" i="14"/>
  <c r="T392" i="14"/>
  <c r="S392" i="14"/>
  <c r="Q392" i="14"/>
  <c r="AG391" i="14"/>
  <c r="V391" i="14"/>
  <c r="T391" i="14"/>
  <c r="U391" i="14" s="1"/>
  <c r="X391" i="14" s="1"/>
  <c r="S391" i="14"/>
  <c r="Q391" i="14"/>
  <c r="AG390" i="14"/>
  <c r="V390" i="14"/>
  <c r="T390" i="14"/>
  <c r="U390" i="14" s="1"/>
  <c r="X390" i="14" s="1"/>
  <c r="Z390" i="14" s="1"/>
  <c r="S390" i="14"/>
  <c r="Q390" i="14"/>
  <c r="AG389" i="14"/>
  <c r="V389" i="14"/>
  <c r="T389" i="14"/>
  <c r="S389" i="14"/>
  <c r="Q389" i="14"/>
  <c r="AG388" i="14"/>
  <c r="V388" i="14"/>
  <c r="T388" i="14"/>
  <c r="U388" i="14" s="1"/>
  <c r="X388" i="14" s="1"/>
  <c r="S388" i="14"/>
  <c r="Q388" i="14"/>
  <c r="AG387" i="14"/>
  <c r="V387" i="14"/>
  <c r="T387" i="14"/>
  <c r="U387" i="14" s="1"/>
  <c r="S387" i="14"/>
  <c r="Q387" i="14"/>
  <c r="AG386" i="14"/>
  <c r="V386" i="14"/>
  <c r="T386" i="14"/>
  <c r="S386" i="14"/>
  <c r="Q386" i="14"/>
  <c r="AG385" i="14"/>
  <c r="V385" i="14"/>
  <c r="T385" i="14"/>
  <c r="U385" i="14" s="1"/>
  <c r="X385" i="14" s="1"/>
  <c r="AD385" i="14" s="1"/>
  <c r="S385" i="14"/>
  <c r="Q385" i="14"/>
  <c r="AG384" i="14"/>
  <c r="V384" i="14"/>
  <c r="T384" i="14"/>
  <c r="U384" i="14" s="1"/>
  <c r="X384" i="14" s="1"/>
  <c r="S384" i="14"/>
  <c r="Q384" i="14"/>
  <c r="AG383" i="14"/>
  <c r="V383" i="14"/>
  <c r="T383" i="14"/>
  <c r="U383" i="14" s="1"/>
  <c r="X383" i="14" s="1"/>
  <c r="AA383" i="14" s="1"/>
  <c r="S383" i="14"/>
  <c r="Q383" i="14"/>
  <c r="AG382" i="14"/>
  <c r="V382" i="14"/>
  <c r="T382" i="14"/>
  <c r="S382" i="14"/>
  <c r="Q382" i="14"/>
  <c r="AG381" i="14"/>
  <c r="V381" i="14"/>
  <c r="T381" i="14"/>
  <c r="S381" i="14"/>
  <c r="Q381" i="14"/>
  <c r="AG380" i="14"/>
  <c r="V380" i="14"/>
  <c r="T380" i="14"/>
  <c r="U380" i="14" s="1"/>
  <c r="X380" i="14" s="1"/>
  <c r="Z380" i="14" s="1"/>
  <c r="S380" i="14"/>
  <c r="Q380" i="14"/>
  <c r="AG379" i="14"/>
  <c r="V379" i="14"/>
  <c r="T379" i="14"/>
  <c r="U379" i="14" s="1"/>
  <c r="X379" i="14" s="1"/>
  <c r="S379" i="14"/>
  <c r="Q379" i="14"/>
  <c r="AG378" i="14"/>
  <c r="V378" i="14"/>
  <c r="T378" i="14"/>
  <c r="S378" i="14"/>
  <c r="Q378" i="14"/>
  <c r="AG377" i="14"/>
  <c r="V377" i="14"/>
  <c r="T377" i="14"/>
  <c r="U377" i="14" s="1"/>
  <c r="X377" i="14" s="1"/>
  <c r="AF377" i="14" s="1"/>
  <c r="S377" i="14"/>
  <c r="Q377" i="14"/>
  <c r="AG376" i="14"/>
  <c r="V376" i="14"/>
  <c r="T376" i="14"/>
  <c r="S376" i="14"/>
  <c r="Q376" i="14"/>
  <c r="AG375" i="14"/>
  <c r="V375" i="14"/>
  <c r="T375" i="14"/>
  <c r="U375" i="14" s="1"/>
  <c r="X375" i="14" s="1"/>
  <c r="AC375" i="14" s="1"/>
  <c r="S375" i="14"/>
  <c r="Q375" i="14"/>
  <c r="AG374" i="14"/>
  <c r="V374" i="14"/>
  <c r="T374" i="14"/>
  <c r="U374" i="14" s="1"/>
  <c r="X374" i="14" s="1"/>
  <c r="S374" i="14"/>
  <c r="Q374" i="14"/>
  <c r="AG373" i="14"/>
  <c r="V373" i="14"/>
  <c r="T373" i="14"/>
  <c r="S373" i="14"/>
  <c r="Q373" i="14"/>
  <c r="AG372" i="14"/>
  <c r="V372" i="14"/>
  <c r="T372" i="14"/>
  <c r="U372" i="14" s="1"/>
  <c r="X372" i="14" s="1"/>
  <c r="S372" i="14"/>
  <c r="Q372" i="14"/>
  <c r="AG371" i="14"/>
  <c r="V371" i="14"/>
  <c r="T371" i="14"/>
  <c r="U371" i="14" s="1"/>
  <c r="X371" i="14" s="1"/>
  <c r="S371" i="14"/>
  <c r="Q371" i="14"/>
  <c r="AG370" i="14"/>
  <c r="V370" i="14"/>
  <c r="T370" i="14"/>
  <c r="U370" i="14" s="1"/>
  <c r="X370" i="14" s="1"/>
  <c r="S370" i="14"/>
  <c r="Q370" i="14"/>
  <c r="AG369" i="14"/>
  <c r="V369" i="14"/>
  <c r="T369" i="14"/>
  <c r="U369" i="14" s="1"/>
  <c r="X369" i="14" s="1"/>
  <c r="S369" i="14"/>
  <c r="Q369" i="14"/>
  <c r="AG368" i="14"/>
  <c r="V368" i="14"/>
  <c r="T368" i="14"/>
  <c r="U368" i="14" s="1"/>
  <c r="X368" i="14" s="1"/>
  <c r="S368" i="14"/>
  <c r="Q368" i="14"/>
  <c r="AG367" i="14"/>
  <c r="V367" i="14"/>
  <c r="T367" i="14"/>
  <c r="S367" i="14"/>
  <c r="Q367" i="14"/>
  <c r="AG366" i="14"/>
  <c r="V366" i="14"/>
  <c r="T366" i="14"/>
  <c r="S366" i="14"/>
  <c r="Q366" i="14"/>
  <c r="AG365" i="14"/>
  <c r="V365" i="14"/>
  <c r="T365" i="14"/>
  <c r="U365" i="14" s="1"/>
  <c r="S365" i="14"/>
  <c r="Q365" i="14"/>
  <c r="AG364" i="14"/>
  <c r="V364" i="14"/>
  <c r="T364" i="14"/>
  <c r="U364" i="14" s="1"/>
  <c r="X364" i="14" s="1"/>
  <c r="AF364" i="14" s="1"/>
  <c r="S364" i="14"/>
  <c r="Q364" i="14"/>
  <c r="AG363" i="14"/>
  <c r="V363" i="14"/>
  <c r="T363" i="14"/>
  <c r="U363" i="14" s="1"/>
  <c r="X363" i="14" s="1"/>
  <c r="Y363" i="14" s="1"/>
  <c r="S363" i="14"/>
  <c r="Q363" i="14"/>
  <c r="AG362" i="14"/>
  <c r="V362" i="14"/>
  <c r="T362" i="14"/>
  <c r="S362" i="14"/>
  <c r="Q362" i="14"/>
  <c r="AG361" i="14"/>
  <c r="V361" i="14"/>
  <c r="T361" i="14"/>
  <c r="U361" i="14" s="1"/>
  <c r="X361" i="14" s="1"/>
  <c r="S361" i="14"/>
  <c r="Q361" i="14"/>
  <c r="AG360" i="14"/>
  <c r="V360" i="14"/>
  <c r="T360" i="14"/>
  <c r="U360" i="14" s="1"/>
  <c r="X360" i="14" s="1"/>
  <c r="S360" i="14"/>
  <c r="Q360" i="14"/>
  <c r="AG359" i="14"/>
  <c r="V359" i="14"/>
  <c r="T359" i="14"/>
  <c r="U359" i="14" s="1"/>
  <c r="X359" i="14" s="1"/>
  <c r="S359" i="14"/>
  <c r="Q359" i="14"/>
  <c r="AG358" i="14"/>
  <c r="V358" i="14"/>
  <c r="T358" i="14"/>
  <c r="U358" i="14" s="1"/>
  <c r="X358" i="14" s="1"/>
  <c r="AF358" i="14" s="1"/>
  <c r="S358" i="14"/>
  <c r="Q358" i="14"/>
  <c r="AG357" i="14"/>
  <c r="V357" i="14"/>
  <c r="T357" i="14"/>
  <c r="U357" i="14" s="1"/>
  <c r="X357" i="14" s="1"/>
  <c r="S357" i="14"/>
  <c r="Q357" i="14"/>
  <c r="AG356" i="14"/>
  <c r="V356" i="14"/>
  <c r="T356" i="14"/>
  <c r="U356" i="14" s="1"/>
  <c r="X356" i="14" s="1"/>
  <c r="S356" i="14"/>
  <c r="Q356" i="14"/>
  <c r="AG355" i="14"/>
  <c r="V355" i="14"/>
  <c r="T355" i="14"/>
  <c r="U355" i="14" s="1"/>
  <c r="X355" i="14" s="1"/>
  <c r="S355" i="14"/>
  <c r="Q355" i="14"/>
  <c r="AG354" i="14"/>
  <c r="V354" i="14"/>
  <c r="T354" i="14"/>
  <c r="S354" i="14"/>
  <c r="Q354" i="14"/>
  <c r="AG353" i="14"/>
  <c r="V353" i="14"/>
  <c r="T353" i="14"/>
  <c r="U353" i="14" s="1"/>
  <c r="X353" i="14" s="1"/>
  <c r="S353" i="14"/>
  <c r="Q353" i="14"/>
  <c r="AG352" i="14"/>
  <c r="V352" i="14"/>
  <c r="T352" i="14"/>
  <c r="S352" i="14"/>
  <c r="Q352" i="14"/>
  <c r="AG351" i="14"/>
  <c r="V351" i="14"/>
  <c r="T351" i="14"/>
  <c r="U351" i="14" s="1"/>
  <c r="X351" i="14" s="1"/>
  <c r="S351" i="14"/>
  <c r="Q351" i="14"/>
  <c r="AG350" i="14"/>
  <c r="V350" i="14"/>
  <c r="T350" i="14"/>
  <c r="S350" i="14"/>
  <c r="Q350" i="14"/>
  <c r="AG349" i="14"/>
  <c r="V349" i="14"/>
  <c r="T349" i="14"/>
  <c r="U349" i="14" s="1"/>
  <c r="X349" i="14" s="1"/>
  <c r="AD349" i="14" s="1"/>
  <c r="S349" i="14"/>
  <c r="Q349" i="14"/>
  <c r="AG348" i="14"/>
  <c r="V348" i="14"/>
  <c r="T348" i="14"/>
  <c r="U348" i="14" s="1"/>
  <c r="X348" i="14" s="1"/>
  <c r="AC348" i="14" s="1"/>
  <c r="S348" i="14"/>
  <c r="Q348" i="14"/>
  <c r="AG347" i="14"/>
  <c r="V347" i="14"/>
  <c r="T347" i="14"/>
  <c r="U347" i="14" s="1"/>
  <c r="X347" i="14" s="1"/>
  <c r="S347" i="14"/>
  <c r="Q347" i="14"/>
  <c r="AG346" i="14"/>
  <c r="V346" i="14"/>
  <c r="T346" i="14"/>
  <c r="U346" i="14" s="1"/>
  <c r="X346" i="14" s="1"/>
  <c r="S346" i="14"/>
  <c r="Q346" i="14"/>
  <c r="AG345" i="14"/>
  <c r="V345" i="14"/>
  <c r="T345" i="14"/>
  <c r="U345" i="14" s="1"/>
  <c r="X345" i="14" s="1"/>
  <c r="S345" i="14"/>
  <c r="Q345" i="14"/>
  <c r="AG344" i="14"/>
  <c r="V344" i="14"/>
  <c r="T344" i="14"/>
  <c r="U344" i="14" s="1"/>
  <c r="X344" i="14" s="1"/>
  <c r="S344" i="14"/>
  <c r="Q344" i="14"/>
  <c r="AG343" i="14"/>
  <c r="V343" i="14"/>
  <c r="T343" i="14"/>
  <c r="S343" i="14"/>
  <c r="Q343" i="14"/>
  <c r="AG342" i="14"/>
  <c r="V342" i="14"/>
  <c r="T342" i="14"/>
  <c r="U342" i="14" s="1"/>
  <c r="X342" i="14" s="1"/>
  <c r="S342" i="14"/>
  <c r="Q342" i="14"/>
  <c r="AG341" i="14"/>
  <c r="V341" i="14"/>
  <c r="T341" i="14"/>
  <c r="U341" i="14" s="1"/>
  <c r="X341" i="14" s="1"/>
  <c r="S341" i="14"/>
  <c r="Q341" i="14"/>
  <c r="AG340" i="14"/>
  <c r="V340" i="14"/>
  <c r="T340" i="14"/>
  <c r="S340" i="14"/>
  <c r="Q340" i="14"/>
  <c r="AG339" i="14"/>
  <c r="V339" i="14"/>
  <c r="T339" i="14"/>
  <c r="S339" i="14"/>
  <c r="Q339" i="14"/>
  <c r="AG338" i="14"/>
  <c r="V338" i="14"/>
  <c r="T338" i="14"/>
  <c r="U338" i="14" s="1"/>
  <c r="X338" i="14" s="1"/>
  <c r="AA338" i="14" s="1"/>
  <c r="S338" i="14"/>
  <c r="Q338" i="14"/>
  <c r="AG337" i="14"/>
  <c r="V337" i="14"/>
  <c r="T337" i="14"/>
  <c r="U337" i="14" s="1"/>
  <c r="X337" i="14" s="1"/>
  <c r="Z337" i="14" s="1"/>
  <c r="S337" i="14"/>
  <c r="Q337" i="14"/>
  <c r="AG336" i="14"/>
  <c r="V336" i="14"/>
  <c r="T336" i="14"/>
  <c r="U336" i="14" s="1"/>
  <c r="X336" i="14" s="1"/>
  <c r="S336" i="14"/>
  <c r="Q336" i="14"/>
  <c r="AG335" i="14"/>
  <c r="V335" i="14"/>
  <c r="T335" i="14"/>
  <c r="S335" i="14"/>
  <c r="Q335" i="14"/>
  <c r="AG334" i="14"/>
  <c r="V334" i="14"/>
  <c r="T334" i="14"/>
  <c r="U334" i="14" s="1"/>
  <c r="S334" i="14"/>
  <c r="Q334" i="14"/>
  <c r="AG333" i="14"/>
  <c r="V333" i="14"/>
  <c r="T333" i="14"/>
  <c r="U333" i="14" s="1"/>
  <c r="X333" i="14" s="1"/>
  <c r="S333" i="14"/>
  <c r="Q333" i="14"/>
  <c r="AG332" i="14"/>
  <c r="V332" i="14"/>
  <c r="T332" i="14"/>
  <c r="U332" i="14" s="1"/>
  <c r="X332" i="14" s="1"/>
  <c r="S332" i="14"/>
  <c r="Q332" i="14"/>
  <c r="AG331" i="14"/>
  <c r="V331" i="14"/>
  <c r="T331" i="14"/>
  <c r="U331" i="14" s="1"/>
  <c r="X331" i="14" s="1"/>
  <c r="S331" i="14"/>
  <c r="Q331" i="14"/>
  <c r="AG330" i="14"/>
  <c r="V330" i="14"/>
  <c r="T330" i="14"/>
  <c r="S330" i="14"/>
  <c r="Q330" i="14"/>
  <c r="AG329" i="14"/>
  <c r="V329" i="14"/>
  <c r="T329" i="14"/>
  <c r="U329" i="14" s="1"/>
  <c r="X329" i="14" s="1"/>
  <c r="AD329" i="14" s="1"/>
  <c r="S329" i="14"/>
  <c r="Q329" i="14"/>
  <c r="AG328" i="14"/>
  <c r="V328" i="14"/>
  <c r="T328" i="14"/>
  <c r="U328" i="14" s="1"/>
  <c r="X328" i="14" s="1"/>
  <c r="S328" i="14"/>
  <c r="Q328" i="14"/>
  <c r="AG327" i="14"/>
  <c r="V327" i="14"/>
  <c r="T327" i="14"/>
  <c r="S327" i="14"/>
  <c r="Q327" i="14"/>
  <c r="AG326" i="14"/>
  <c r="V326" i="14"/>
  <c r="T326" i="14"/>
  <c r="U326" i="14" s="1"/>
  <c r="X326" i="14" s="1"/>
  <c r="AE326" i="14" s="1"/>
  <c r="S326" i="14"/>
  <c r="Q326" i="14"/>
  <c r="AG325" i="14"/>
  <c r="V325" i="14"/>
  <c r="T325" i="14"/>
  <c r="U325" i="14" s="1"/>
  <c r="X325" i="14" s="1"/>
  <c r="S325" i="14"/>
  <c r="Q325" i="14"/>
  <c r="AG324" i="14"/>
  <c r="V324" i="14"/>
  <c r="T324" i="14"/>
  <c r="S324" i="14"/>
  <c r="Q324" i="14"/>
  <c r="AG323" i="14"/>
  <c r="V323" i="14"/>
  <c r="T323" i="14"/>
  <c r="S323" i="14"/>
  <c r="Q323" i="14"/>
  <c r="AG322" i="14"/>
  <c r="V322" i="14"/>
  <c r="T322" i="14"/>
  <c r="U322" i="14" s="1"/>
  <c r="X322" i="14" s="1"/>
  <c r="S322" i="14"/>
  <c r="Q322" i="14"/>
  <c r="AG321" i="14"/>
  <c r="V321" i="14"/>
  <c r="T321" i="14"/>
  <c r="U321" i="14" s="1"/>
  <c r="X321" i="14" s="1"/>
  <c r="S321" i="14"/>
  <c r="Q321" i="14"/>
  <c r="AG320" i="14"/>
  <c r="V320" i="14"/>
  <c r="T320" i="14"/>
  <c r="U320" i="14" s="1"/>
  <c r="X320" i="14" s="1"/>
  <c r="Y320" i="14" s="1"/>
  <c r="S320" i="14"/>
  <c r="Q320" i="14"/>
  <c r="AG319" i="14"/>
  <c r="V319" i="14"/>
  <c r="T319" i="14"/>
  <c r="S319" i="14"/>
  <c r="Q319" i="14"/>
  <c r="AG318" i="14"/>
  <c r="V318" i="14"/>
  <c r="T318" i="14"/>
  <c r="U318" i="14" s="1"/>
  <c r="X318" i="14" s="1"/>
  <c r="AE318" i="14" s="1"/>
  <c r="S318" i="14"/>
  <c r="Q318" i="14"/>
  <c r="AG317" i="14"/>
  <c r="V317" i="14"/>
  <c r="T317" i="14"/>
  <c r="U317" i="14" s="1"/>
  <c r="X317" i="14" s="1"/>
  <c r="AD317" i="14" s="1"/>
  <c r="S317" i="14"/>
  <c r="Q317" i="14"/>
  <c r="AG316" i="14"/>
  <c r="V316" i="14"/>
  <c r="T316" i="14"/>
  <c r="U316" i="14" s="1"/>
  <c r="X316" i="14" s="1"/>
  <c r="S316" i="14"/>
  <c r="Q316" i="14"/>
  <c r="AG315" i="14"/>
  <c r="V315" i="14"/>
  <c r="T315" i="14"/>
  <c r="S315" i="14"/>
  <c r="Q315" i="14"/>
  <c r="AG314" i="14"/>
  <c r="V314" i="14"/>
  <c r="T314" i="14"/>
  <c r="U314" i="14" s="1"/>
  <c r="X314" i="14" s="1"/>
  <c r="AA314" i="14" s="1"/>
  <c r="S314" i="14"/>
  <c r="Q314" i="14"/>
  <c r="AG313" i="14"/>
  <c r="V313" i="14"/>
  <c r="T313" i="14"/>
  <c r="U313" i="14" s="1"/>
  <c r="X313" i="14" s="1"/>
  <c r="Z313" i="14" s="1"/>
  <c r="S313" i="14"/>
  <c r="Q313" i="14"/>
  <c r="AG312" i="14"/>
  <c r="V312" i="14"/>
  <c r="T312" i="14"/>
  <c r="U312" i="14" s="1"/>
  <c r="X312" i="14" s="1"/>
  <c r="Y312" i="14" s="1"/>
  <c r="S312" i="14"/>
  <c r="Q312" i="14"/>
  <c r="AG311" i="14"/>
  <c r="V311" i="14"/>
  <c r="T311" i="14"/>
  <c r="S311" i="14"/>
  <c r="Q311" i="14"/>
  <c r="AG310" i="14"/>
  <c r="V310" i="14"/>
  <c r="T310" i="14"/>
  <c r="U310" i="14" s="1"/>
  <c r="S310" i="14"/>
  <c r="Q310" i="14"/>
  <c r="AG309" i="14"/>
  <c r="V309" i="14"/>
  <c r="T309" i="14"/>
  <c r="U309" i="14" s="1"/>
  <c r="X309" i="14" s="1"/>
  <c r="AD309" i="14" s="1"/>
  <c r="S309" i="14"/>
  <c r="Q309" i="14"/>
  <c r="AG308" i="14"/>
  <c r="V308" i="14"/>
  <c r="T308" i="14"/>
  <c r="U308" i="14" s="1"/>
  <c r="X308" i="14" s="1"/>
  <c r="AC308" i="14" s="1"/>
  <c r="S308" i="14"/>
  <c r="Q308" i="14"/>
  <c r="AG307" i="14"/>
  <c r="V307" i="14"/>
  <c r="T307" i="14"/>
  <c r="U307" i="14" s="1"/>
  <c r="X307" i="14" s="1"/>
  <c r="AB307" i="14" s="1"/>
  <c r="S307" i="14"/>
  <c r="Q307" i="14"/>
  <c r="AG306" i="14"/>
  <c r="V306" i="14"/>
  <c r="T306" i="14"/>
  <c r="U306" i="14" s="1"/>
  <c r="X306" i="14" s="1"/>
  <c r="S306" i="14"/>
  <c r="Q306" i="14"/>
  <c r="AG305" i="14"/>
  <c r="V305" i="14"/>
  <c r="T305" i="14"/>
  <c r="U305" i="14" s="1"/>
  <c r="X305" i="14" s="1"/>
  <c r="S305" i="14"/>
  <c r="Q305" i="14"/>
  <c r="AG304" i="14"/>
  <c r="V304" i="14"/>
  <c r="T304" i="14"/>
  <c r="U304" i="14" s="1"/>
  <c r="X304" i="14" s="1"/>
  <c r="Y304" i="14" s="1"/>
  <c r="S304" i="14"/>
  <c r="Q304" i="14"/>
  <c r="AG303" i="14"/>
  <c r="V303" i="14"/>
  <c r="T303" i="14"/>
  <c r="S303" i="14"/>
  <c r="Q303" i="14"/>
  <c r="AG302" i="14"/>
  <c r="V302" i="14"/>
  <c r="T302" i="14"/>
  <c r="U302" i="14" s="1"/>
  <c r="S302" i="14"/>
  <c r="Q302" i="14"/>
  <c r="AG301" i="14"/>
  <c r="V301" i="14"/>
  <c r="T301" i="14"/>
  <c r="U301" i="14" s="1"/>
  <c r="X301" i="14" s="1"/>
  <c r="AD301" i="14" s="1"/>
  <c r="S301" i="14"/>
  <c r="Q301" i="14"/>
  <c r="AG300" i="14"/>
  <c r="V300" i="14"/>
  <c r="T300" i="14"/>
  <c r="U300" i="14" s="1"/>
  <c r="X300" i="14" s="1"/>
  <c r="AC300" i="14" s="1"/>
  <c r="S300" i="14"/>
  <c r="Q300" i="14"/>
  <c r="AG299" i="14"/>
  <c r="V299" i="14"/>
  <c r="T299" i="14"/>
  <c r="U299" i="14" s="1"/>
  <c r="X299" i="14" s="1"/>
  <c r="S299" i="14"/>
  <c r="Q299" i="14"/>
  <c r="AG298" i="14"/>
  <c r="V298" i="14"/>
  <c r="T298" i="14"/>
  <c r="U298" i="14" s="1"/>
  <c r="X298" i="14" s="1"/>
  <c r="S298" i="14"/>
  <c r="Q298" i="14"/>
  <c r="AG297" i="14"/>
  <c r="V297" i="14"/>
  <c r="T297" i="14"/>
  <c r="U297" i="14" s="1"/>
  <c r="X297" i="14" s="1"/>
  <c r="S297" i="14"/>
  <c r="Q297" i="14"/>
  <c r="AG296" i="14"/>
  <c r="V296" i="14"/>
  <c r="T296" i="14"/>
  <c r="U296" i="14" s="1"/>
  <c r="X296" i="14" s="1"/>
  <c r="S296" i="14"/>
  <c r="Q296" i="14"/>
  <c r="AG295" i="14"/>
  <c r="V295" i="14"/>
  <c r="T295" i="14"/>
  <c r="U295" i="14" s="1"/>
  <c r="X295" i="14" s="1"/>
  <c r="S295" i="14"/>
  <c r="Q295" i="14"/>
  <c r="AG294" i="14"/>
  <c r="V294" i="14"/>
  <c r="T294" i="14"/>
  <c r="U294" i="14" s="1"/>
  <c r="X294" i="14" s="1"/>
  <c r="S294" i="14"/>
  <c r="Q294" i="14"/>
  <c r="AG293" i="14"/>
  <c r="V293" i="14"/>
  <c r="T293" i="14"/>
  <c r="U293" i="14" s="1"/>
  <c r="X293" i="14" s="1"/>
  <c r="S293" i="14"/>
  <c r="Q293" i="14"/>
  <c r="AG292" i="14"/>
  <c r="V292" i="14"/>
  <c r="T292" i="14"/>
  <c r="S292" i="14"/>
  <c r="Q292" i="14"/>
  <c r="AG291" i="14"/>
  <c r="V291" i="14"/>
  <c r="T291" i="14"/>
  <c r="S291" i="14"/>
  <c r="Q291" i="14"/>
  <c r="AG290" i="14"/>
  <c r="V290" i="14"/>
  <c r="T290" i="14"/>
  <c r="U290" i="14" s="1"/>
  <c r="X290" i="14" s="1"/>
  <c r="S290" i="14"/>
  <c r="Q290" i="14"/>
  <c r="AG289" i="14"/>
  <c r="V289" i="14"/>
  <c r="T289" i="14"/>
  <c r="U289" i="14" s="1"/>
  <c r="X289" i="14" s="1"/>
  <c r="S289" i="14"/>
  <c r="Q289" i="14"/>
  <c r="AG288" i="14"/>
  <c r="V288" i="14"/>
  <c r="T288" i="14"/>
  <c r="U288" i="14" s="1"/>
  <c r="X288" i="14" s="1"/>
  <c r="S288" i="14"/>
  <c r="Q288" i="14"/>
  <c r="AG287" i="14"/>
  <c r="V287" i="14"/>
  <c r="T287" i="14"/>
  <c r="S287" i="14"/>
  <c r="Q287" i="14"/>
  <c r="AG286" i="14"/>
  <c r="V286" i="14"/>
  <c r="T286" i="14"/>
  <c r="U286" i="14" s="1"/>
  <c r="X286" i="14" s="1"/>
  <c r="S286" i="14"/>
  <c r="Q286" i="14"/>
  <c r="AG285" i="14"/>
  <c r="V285" i="14"/>
  <c r="T285" i="14"/>
  <c r="U285" i="14" s="1"/>
  <c r="X285" i="14" s="1"/>
  <c r="S285" i="14"/>
  <c r="Q285" i="14"/>
  <c r="AG284" i="14"/>
  <c r="V284" i="14"/>
  <c r="T284" i="14"/>
  <c r="U284" i="14" s="1"/>
  <c r="X284" i="14" s="1"/>
  <c r="AC284" i="14" s="1"/>
  <c r="S284" i="14"/>
  <c r="Q284" i="14"/>
  <c r="AG283" i="14"/>
  <c r="V283" i="14"/>
  <c r="T283" i="14"/>
  <c r="S283" i="14"/>
  <c r="Q283" i="14"/>
  <c r="AG282" i="14"/>
  <c r="V282" i="14"/>
  <c r="T282" i="14"/>
  <c r="S282" i="14"/>
  <c r="Q282" i="14"/>
  <c r="AG281" i="14"/>
  <c r="V281" i="14"/>
  <c r="T281" i="14"/>
  <c r="U281" i="14" s="1"/>
  <c r="X281" i="14" s="1"/>
  <c r="Y281" i="14" s="1"/>
  <c r="S281" i="14"/>
  <c r="Q281" i="14"/>
  <c r="AG280" i="14"/>
  <c r="V280" i="14"/>
  <c r="T280" i="14"/>
  <c r="U280" i="14" s="1"/>
  <c r="X280" i="14" s="1"/>
  <c r="S280" i="14"/>
  <c r="Q280" i="14"/>
  <c r="AG279" i="14"/>
  <c r="V279" i="14"/>
  <c r="T279" i="14"/>
  <c r="S279" i="14"/>
  <c r="Q279" i="14"/>
  <c r="AG278" i="14"/>
  <c r="V278" i="14"/>
  <c r="T278" i="14"/>
  <c r="U278" i="14" s="1"/>
  <c r="X278" i="14" s="1"/>
  <c r="AD278" i="14" s="1"/>
  <c r="S278" i="14"/>
  <c r="Q278" i="14"/>
  <c r="AG277" i="14"/>
  <c r="V277" i="14"/>
  <c r="T277" i="14"/>
  <c r="U277" i="14" s="1"/>
  <c r="X277" i="14" s="1"/>
  <c r="AC277" i="14" s="1"/>
  <c r="S277" i="14"/>
  <c r="Q277" i="14"/>
  <c r="AG276" i="14"/>
  <c r="V276" i="14"/>
  <c r="T276" i="14"/>
  <c r="U276" i="14" s="1"/>
  <c r="X276" i="14" s="1"/>
  <c r="AB276" i="14" s="1"/>
  <c r="S276" i="14"/>
  <c r="Q276" i="14"/>
  <c r="AG275" i="14"/>
  <c r="V275" i="14"/>
  <c r="T275" i="14"/>
  <c r="U275" i="14" s="1"/>
  <c r="X275" i="14" s="1"/>
  <c r="Z275" i="14" s="1"/>
  <c r="S275" i="14"/>
  <c r="Q275" i="14"/>
  <c r="AG274" i="14"/>
  <c r="V274" i="14"/>
  <c r="T274" i="14"/>
  <c r="U274" i="14" s="1"/>
  <c r="X274" i="14" s="1"/>
  <c r="Y274" i="14" s="1"/>
  <c r="S274" i="14"/>
  <c r="Q274" i="14"/>
  <c r="AG273" i="14"/>
  <c r="V273" i="14"/>
  <c r="T273" i="14"/>
  <c r="U273" i="14" s="1"/>
  <c r="X273" i="14" s="1"/>
  <c r="Z273" i="14" s="1"/>
  <c r="S273" i="14"/>
  <c r="Q273" i="14"/>
  <c r="AG272" i="14"/>
  <c r="V272" i="14"/>
  <c r="T272" i="14"/>
  <c r="S272" i="14"/>
  <c r="Q272" i="14"/>
  <c r="AG271" i="14"/>
  <c r="V271" i="14"/>
  <c r="T271" i="14"/>
  <c r="S271" i="14"/>
  <c r="Q271" i="14"/>
  <c r="AG270" i="14"/>
  <c r="V270" i="14"/>
  <c r="T270" i="14"/>
  <c r="U270" i="14" s="1"/>
  <c r="X270" i="14" s="1"/>
  <c r="S270" i="14"/>
  <c r="Q270" i="14"/>
  <c r="AG269" i="14"/>
  <c r="V269" i="14"/>
  <c r="T269" i="14"/>
  <c r="U269" i="14" s="1"/>
  <c r="S269" i="14"/>
  <c r="Q269" i="14"/>
  <c r="AG268" i="14"/>
  <c r="V268" i="14"/>
  <c r="T268" i="14"/>
  <c r="U268" i="14" s="1"/>
  <c r="X268" i="14" s="1"/>
  <c r="S268" i="14"/>
  <c r="Q268" i="14"/>
  <c r="AG267" i="14"/>
  <c r="V267" i="14"/>
  <c r="T267" i="14"/>
  <c r="U267" i="14" s="1"/>
  <c r="X267" i="14" s="1"/>
  <c r="AC267" i="14" s="1"/>
  <c r="S267" i="14"/>
  <c r="Q267" i="14"/>
  <c r="AG266" i="14"/>
  <c r="V266" i="14"/>
  <c r="T266" i="14"/>
  <c r="U266" i="14" s="1"/>
  <c r="X266" i="14" s="1"/>
  <c r="S266" i="14"/>
  <c r="Q266" i="14"/>
  <c r="AG265" i="14"/>
  <c r="V265" i="14"/>
  <c r="T265" i="14"/>
  <c r="S265" i="14"/>
  <c r="Q265" i="14"/>
  <c r="AG264" i="14"/>
  <c r="V264" i="14"/>
  <c r="T264" i="14"/>
  <c r="U264" i="14" s="1"/>
  <c r="X264" i="14" s="1"/>
  <c r="S264" i="14"/>
  <c r="Q264" i="14"/>
  <c r="AG263" i="14"/>
  <c r="V263" i="14"/>
  <c r="T263" i="14"/>
  <c r="U263" i="14" s="1"/>
  <c r="X263" i="14" s="1"/>
  <c r="Y263" i="14" s="1"/>
  <c r="S263" i="14"/>
  <c r="Q263" i="14"/>
  <c r="AG262" i="14"/>
  <c r="V262" i="14"/>
  <c r="T262" i="14"/>
  <c r="U262" i="14" s="1"/>
  <c r="X262" i="14" s="1"/>
  <c r="S262" i="14"/>
  <c r="Q262" i="14"/>
  <c r="AG261" i="14"/>
  <c r="V261" i="14"/>
  <c r="T261" i="14"/>
  <c r="U261" i="14" s="1"/>
  <c r="S261" i="14"/>
  <c r="Q261" i="14"/>
  <c r="AG260" i="14"/>
  <c r="V260" i="14"/>
  <c r="T260" i="14"/>
  <c r="U260" i="14" s="1"/>
  <c r="X260" i="14" s="1"/>
  <c r="S260" i="14"/>
  <c r="Q260" i="14"/>
  <c r="AG259" i="14"/>
  <c r="V259" i="14"/>
  <c r="T259" i="14"/>
  <c r="U259" i="14" s="1"/>
  <c r="X259" i="14" s="1"/>
  <c r="S259" i="14"/>
  <c r="Q259" i="14"/>
  <c r="AG258" i="14"/>
  <c r="V258" i="14"/>
  <c r="T258" i="14"/>
  <c r="U258" i="14" s="1"/>
  <c r="X258" i="14" s="1"/>
  <c r="S258" i="14"/>
  <c r="Q258" i="14"/>
  <c r="AG257" i="14"/>
  <c r="V257" i="14"/>
  <c r="T257" i="14"/>
  <c r="S257" i="14"/>
  <c r="Q257" i="14"/>
  <c r="AG256" i="14"/>
  <c r="V256" i="14"/>
  <c r="T256" i="14"/>
  <c r="U256" i="14" s="1"/>
  <c r="X256" i="14" s="1"/>
  <c r="S256" i="14"/>
  <c r="Q256" i="14"/>
  <c r="AG255" i="14"/>
  <c r="V255" i="14"/>
  <c r="T255" i="14"/>
  <c r="U255" i="14" s="1"/>
  <c r="X255" i="14" s="1"/>
  <c r="S255" i="14"/>
  <c r="Q255" i="14"/>
  <c r="AG254" i="14"/>
  <c r="V254" i="14"/>
  <c r="T254" i="14"/>
  <c r="U254" i="14" s="1"/>
  <c r="X254" i="14" s="1"/>
  <c r="S254" i="14"/>
  <c r="Q254" i="14"/>
  <c r="AG253" i="14"/>
  <c r="V253" i="14"/>
  <c r="T253" i="14"/>
  <c r="U253" i="14" s="1"/>
  <c r="S253" i="14"/>
  <c r="Q253" i="14"/>
  <c r="AG252" i="14"/>
  <c r="V252" i="14"/>
  <c r="T252" i="14"/>
  <c r="U252" i="14" s="1"/>
  <c r="X252" i="14" s="1"/>
  <c r="S252" i="14"/>
  <c r="Q252" i="14"/>
  <c r="AG251" i="14"/>
  <c r="V251" i="14"/>
  <c r="T251" i="14"/>
  <c r="U251" i="14" s="1"/>
  <c r="X251" i="14" s="1"/>
  <c r="AC251" i="14" s="1"/>
  <c r="S251" i="14"/>
  <c r="Q251" i="14"/>
  <c r="AG250" i="14"/>
  <c r="V250" i="14"/>
  <c r="T250" i="14"/>
  <c r="U250" i="14" s="1"/>
  <c r="X250" i="14" s="1"/>
  <c r="S250" i="14"/>
  <c r="Q250" i="14"/>
  <c r="AG249" i="14"/>
  <c r="V249" i="14"/>
  <c r="T249" i="14"/>
  <c r="S249" i="14"/>
  <c r="Q249" i="14"/>
  <c r="AG248" i="14"/>
  <c r="V248" i="14"/>
  <c r="T248" i="14"/>
  <c r="U248" i="14" s="1"/>
  <c r="X248" i="14" s="1"/>
  <c r="S248" i="14"/>
  <c r="Q248" i="14"/>
  <c r="AG247" i="14"/>
  <c r="V247" i="14"/>
  <c r="T247" i="14"/>
  <c r="U247" i="14" s="1"/>
  <c r="X247" i="14" s="1"/>
  <c r="Y247" i="14" s="1"/>
  <c r="S247" i="14"/>
  <c r="Q247" i="14"/>
  <c r="AG246" i="14"/>
  <c r="V246" i="14"/>
  <c r="T246" i="14"/>
  <c r="U246" i="14" s="1"/>
  <c r="X246" i="14" s="1"/>
  <c r="S246" i="14"/>
  <c r="Q246" i="14"/>
  <c r="AG245" i="14"/>
  <c r="V245" i="14"/>
  <c r="T245" i="14"/>
  <c r="U245" i="14" s="1"/>
  <c r="S245" i="14"/>
  <c r="Q245" i="14"/>
  <c r="AG244" i="14"/>
  <c r="V244" i="14"/>
  <c r="T244" i="14"/>
  <c r="U244" i="14" s="1"/>
  <c r="X244" i="14" s="1"/>
  <c r="S244" i="14"/>
  <c r="Q244" i="14"/>
  <c r="AG243" i="14"/>
  <c r="V243" i="14"/>
  <c r="T243" i="14"/>
  <c r="U243" i="14" s="1"/>
  <c r="X243" i="14" s="1"/>
  <c r="AC243" i="14" s="1"/>
  <c r="S243" i="14"/>
  <c r="Q243" i="14"/>
  <c r="AG242" i="14"/>
  <c r="V242" i="14"/>
  <c r="T242" i="14"/>
  <c r="U242" i="14" s="1"/>
  <c r="X242" i="14" s="1"/>
  <c r="S242" i="14"/>
  <c r="Q242" i="14"/>
  <c r="AG241" i="14"/>
  <c r="V241" i="14"/>
  <c r="T241" i="14"/>
  <c r="S241" i="14"/>
  <c r="Q241" i="14"/>
  <c r="AG240" i="14"/>
  <c r="V240" i="14"/>
  <c r="T240" i="14"/>
  <c r="U240" i="14" s="1"/>
  <c r="X240" i="14" s="1"/>
  <c r="S240" i="14"/>
  <c r="Q240" i="14"/>
  <c r="AG239" i="14"/>
  <c r="V239" i="14"/>
  <c r="T239" i="14"/>
  <c r="S239" i="14"/>
  <c r="Q239" i="14"/>
  <c r="AG238" i="14"/>
  <c r="V238" i="14"/>
  <c r="T238" i="14"/>
  <c r="U238" i="14" s="1"/>
  <c r="X238" i="14" s="1"/>
  <c r="S238" i="14"/>
  <c r="Q238" i="14"/>
  <c r="AG237" i="14"/>
  <c r="V237" i="14"/>
  <c r="T237" i="14"/>
  <c r="U237" i="14" s="1"/>
  <c r="X237" i="14" s="1"/>
  <c r="S237" i="14"/>
  <c r="Q237" i="14"/>
  <c r="AG236" i="14"/>
  <c r="V236" i="14"/>
  <c r="T236" i="14"/>
  <c r="U236" i="14" s="1"/>
  <c r="X236" i="14" s="1"/>
  <c r="AD236" i="14" s="1"/>
  <c r="S236" i="14"/>
  <c r="Q236" i="14"/>
  <c r="AG235" i="14"/>
  <c r="V235" i="14"/>
  <c r="T235" i="14"/>
  <c r="U235" i="14" s="1"/>
  <c r="X235" i="14" s="1"/>
  <c r="AC235" i="14" s="1"/>
  <c r="S235" i="14"/>
  <c r="Q235" i="14"/>
  <c r="AG234" i="14"/>
  <c r="V234" i="14"/>
  <c r="T234" i="14"/>
  <c r="U234" i="14" s="1"/>
  <c r="X234" i="14" s="1"/>
  <c r="S234" i="14"/>
  <c r="Q234" i="14"/>
  <c r="AG233" i="14"/>
  <c r="V233" i="14"/>
  <c r="T233" i="14"/>
  <c r="S233" i="14"/>
  <c r="Q233" i="14"/>
  <c r="AG232" i="14"/>
  <c r="V232" i="14"/>
  <c r="T232" i="14"/>
  <c r="U232" i="14" s="1"/>
  <c r="X232" i="14" s="1"/>
  <c r="S232" i="14"/>
  <c r="Q232" i="14"/>
  <c r="AG231" i="14"/>
  <c r="V231" i="14"/>
  <c r="T231" i="14"/>
  <c r="S231" i="14"/>
  <c r="Q231" i="14"/>
  <c r="AG230" i="14"/>
  <c r="V230" i="14"/>
  <c r="T230" i="14"/>
  <c r="U230" i="14" s="1"/>
  <c r="X230" i="14" s="1"/>
  <c r="S230" i="14"/>
  <c r="Q230" i="14"/>
  <c r="AG229" i="14"/>
  <c r="V229" i="14"/>
  <c r="T229" i="14"/>
  <c r="U229" i="14" s="1"/>
  <c r="X229" i="14" s="1"/>
  <c r="AC229" i="14" s="1"/>
  <c r="S229" i="14"/>
  <c r="Q229" i="14"/>
  <c r="AG228" i="14"/>
  <c r="V228" i="14"/>
  <c r="T228" i="14"/>
  <c r="S228" i="14"/>
  <c r="Q228" i="14"/>
  <c r="AG227" i="14"/>
  <c r="V227" i="14"/>
  <c r="T227" i="14"/>
  <c r="U227" i="14" s="1"/>
  <c r="X227" i="14" s="1"/>
  <c r="S227" i="14"/>
  <c r="Q227" i="14"/>
  <c r="AG226" i="14"/>
  <c r="V226" i="14"/>
  <c r="T226" i="14"/>
  <c r="U226" i="14" s="1"/>
  <c r="X226" i="14" s="1"/>
  <c r="S226" i="14"/>
  <c r="Q226" i="14"/>
  <c r="AG225" i="14"/>
  <c r="V225" i="14"/>
  <c r="T225" i="14"/>
  <c r="U225" i="14" s="1"/>
  <c r="X225" i="14" s="1"/>
  <c r="AD225" i="14" s="1"/>
  <c r="S225" i="14"/>
  <c r="Q225" i="14"/>
  <c r="AG224" i="14"/>
  <c r="V224" i="14"/>
  <c r="T224" i="14"/>
  <c r="U224" i="14" s="1"/>
  <c r="X224" i="14" s="1"/>
  <c r="S224" i="14"/>
  <c r="Q224" i="14"/>
  <c r="AG223" i="14"/>
  <c r="V223" i="14"/>
  <c r="T223" i="14"/>
  <c r="U223" i="14" s="1"/>
  <c r="X223" i="14" s="1"/>
  <c r="S223" i="14"/>
  <c r="Q223" i="14"/>
  <c r="AG222" i="14"/>
  <c r="V222" i="14"/>
  <c r="T222" i="14"/>
  <c r="U222" i="14" s="1"/>
  <c r="X222" i="14" s="1"/>
  <c r="AA222" i="14" s="1"/>
  <c r="S222" i="14"/>
  <c r="Q222" i="14"/>
  <c r="AG221" i="14"/>
  <c r="V221" i="14"/>
  <c r="T221" i="14"/>
  <c r="U221" i="14" s="1"/>
  <c r="X221" i="14" s="1"/>
  <c r="S221" i="14"/>
  <c r="Q221" i="14"/>
  <c r="AG220" i="14"/>
  <c r="V220" i="14"/>
  <c r="T220" i="14"/>
  <c r="S220" i="14"/>
  <c r="Q220" i="14"/>
  <c r="AG219" i="14"/>
  <c r="V219" i="14"/>
  <c r="T219" i="14"/>
  <c r="U219" i="14" s="1"/>
  <c r="X219" i="14" s="1"/>
  <c r="AD219" i="14" s="1"/>
  <c r="S219" i="14"/>
  <c r="Q219" i="14"/>
  <c r="AG218" i="14"/>
  <c r="V218" i="14"/>
  <c r="T218" i="14"/>
  <c r="U218" i="14" s="1"/>
  <c r="X218" i="14" s="1"/>
  <c r="Y218" i="14" s="1"/>
  <c r="S218" i="14"/>
  <c r="Q218" i="14"/>
  <c r="AG217" i="14"/>
  <c r="V217" i="14"/>
  <c r="T217" i="14"/>
  <c r="U217" i="14" s="1"/>
  <c r="X217" i="14" s="1"/>
  <c r="S217" i="14"/>
  <c r="Q217" i="14"/>
  <c r="AG216" i="14"/>
  <c r="V216" i="14"/>
  <c r="T216" i="14"/>
  <c r="S216" i="14"/>
  <c r="Q216" i="14"/>
  <c r="AG215" i="14"/>
  <c r="V215" i="14"/>
  <c r="T215" i="14"/>
  <c r="U215" i="14" s="1"/>
  <c r="X215" i="14" s="1"/>
  <c r="AA215" i="14" s="1"/>
  <c r="S215" i="14"/>
  <c r="Q215" i="14"/>
  <c r="AG214" i="14"/>
  <c r="V214" i="14"/>
  <c r="T214" i="14"/>
  <c r="U214" i="14" s="1"/>
  <c r="X214" i="14" s="1"/>
  <c r="S214" i="14"/>
  <c r="Q214" i="14"/>
  <c r="AG213" i="14"/>
  <c r="V213" i="14"/>
  <c r="T213" i="14"/>
  <c r="U213" i="14" s="1"/>
  <c r="X213" i="14" s="1"/>
  <c r="Y213" i="14" s="1"/>
  <c r="S213" i="14"/>
  <c r="Q213" i="14"/>
  <c r="AG212" i="14"/>
  <c r="V212" i="14"/>
  <c r="T212" i="14"/>
  <c r="U212" i="14" s="1"/>
  <c r="X212" i="14" s="1"/>
  <c r="S212" i="14"/>
  <c r="Q212" i="14"/>
  <c r="AG211" i="14"/>
  <c r="V211" i="14"/>
  <c r="T211" i="14"/>
  <c r="U211" i="14" s="1"/>
  <c r="S211" i="14"/>
  <c r="Q211" i="14"/>
  <c r="AG210" i="14"/>
  <c r="V210" i="14"/>
  <c r="T210" i="14"/>
  <c r="U210" i="14" s="1"/>
  <c r="X210" i="14" s="1"/>
  <c r="S210" i="14"/>
  <c r="Q210" i="14"/>
  <c r="AG209" i="14"/>
  <c r="V209" i="14"/>
  <c r="T209" i="14"/>
  <c r="U209" i="14" s="1"/>
  <c r="X209" i="14" s="1"/>
  <c r="AC209" i="14" s="1"/>
  <c r="S209" i="14"/>
  <c r="Q209" i="14"/>
  <c r="AG208" i="14"/>
  <c r="V208" i="14"/>
  <c r="T208" i="14"/>
  <c r="S208" i="14"/>
  <c r="Q208" i="14"/>
  <c r="AG207" i="14"/>
  <c r="V207" i="14"/>
  <c r="T207" i="14"/>
  <c r="U207" i="14" s="1"/>
  <c r="X207" i="14" s="1"/>
  <c r="AA207" i="14" s="1"/>
  <c r="S207" i="14"/>
  <c r="Q207" i="14"/>
  <c r="AG206" i="14"/>
  <c r="V206" i="14"/>
  <c r="T206" i="14"/>
  <c r="U206" i="14" s="1"/>
  <c r="X206" i="14" s="1"/>
  <c r="S206" i="14"/>
  <c r="Q206" i="14"/>
  <c r="AG205" i="14"/>
  <c r="V205" i="14"/>
  <c r="T205" i="14"/>
  <c r="U205" i="14" s="1"/>
  <c r="X205" i="14" s="1"/>
  <c r="Y205" i="14" s="1"/>
  <c r="S205" i="14"/>
  <c r="Q205" i="14"/>
  <c r="AG204" i="14"/>
  <c r="V204" i="14"/>
  <c r="T204" i="14"/>
  <c r="S204" i="14"/>
  <c r="Q204" i="14"/>
  <c r="AG203" i="14"/>
  <c r="V203" i="14"/>
  <c r="T203" i="14"/>
  <c r="U203" i="14" s="1"/>
  <c r="S203" i="14"/>
  <c r="Q203" i="14"/>
  <c r="AG202" i="14"/>
  <c r="V202" i="14"/>
  <c r="T202" i="14"/>
  <c r="U202" i="14" s="1"/>
  <c r="X202" i="14" s="1"/>
  <c r="S202" i="14"/>
  <c r="Q202" i="14"/>
  <c r="AG201" i="14"/>
  <c r="V201" i="14"/>
  <c r="T201" i="14"/>
  <c r="U201" i="14" s="1"/>
  <c r="X201" i="14" s="1"/>
  <c r="AC201" i="14" s="1"/>
  <c r="S201" i="14"/>
  <c r="Q201" i="14"/>
  <c r="AG200" i="14"/>
  <c r="V200" i="14"/>
  <c r="T200" i="14"/>
  <c r="S200" i="14"/>
  <c r="Q200" i="14"/>
  <c r="AG199" i="14"/>
  <c r="V199" i="14"/>
  <c r="T199" i="14"/>
  <c r="S199" i="14"/>
  <c r="Q199" i="14"/>
  <c r="AG198" i="14"/>
  <c r="V198" i="14"/>
  <c r="T198" i="14"/>
  <c r="U198" i="14" s="1"/>
  <c r="X198" i="14" s="1"/>
  <c r="S198" i="14"/>
  <c r="Q198" i="14"/>
  <c r="AG197" i="14"/>
  <c r="V197" i="14"/>
  <c r="T197" i="14"/>
  <c r="U197" i="14" s="1"/>
  <c r="X197" i="14" s="1"/>
  <c r="Y197" i="14" s="1"/>
  <c r="S197" i="14"/>
  <c r="Q197" i="14"/>
  <c r="AG196" i="14"/>
  <c r="V196" i="14"/>
  <c r="T196" i="14"/>
  <c r="S196" i="14"/>
  <c r="Q196" i="14"/>
  <c r="AG195" i="14"/>
  <c r="V195" i="14"/>
  <c r="T195" i="14"/>
  <c r="U195" i="14" s="1"/>
  <c r="S195" i="14"/>
  <c r="Q195" i="14"/>
  <c r="AG194" i="14"/>
  <c r="V194" i="14"/>
  <c r="T194" i="14"/>
  <c r="U194" i="14" s="1"/>
  <c r="X194" i="14" s="1"/>
  <c r="S194" i="14"/>
  <c r="Q194" i="14"/>
  <c r="AG193" i="14"/>
  <c r="V193" i="14"/>
  <c r="T193" i="14"/>
  <c r="U193" i="14" s="1"/>
  <c r="X193" i="14" s="1"/>
  <c r="AC193" i="14" s="1"/>
  <c r="S193" i="14"/>
  <c r="Q193" i="14"/>
  <c r="AG192" i="14"/>
  <c r="V192" i="14"/>
  <c r="T192" i="14"/>
  <c r="S192" i="14"/>
  <c r="Q192" i="14"/>
  <c r="AG191" i="14"/>
  <c r="V191" i="14"/>
  <c r="T191" i="14"/>
  <c r="S191" i="14"/>
  <c r="Q191" i="14"/>
  <c r="AG190" i="14"/>
  <c r="V190" i="14"/>
  <c r="T190" i="14"/>
  <c r="U190" i="14" s="1"/>
  <c r="X190" i="14" s="1"/>
  <c r="S190" i="14"/>
  <c r="Q190" i="14"/>
  <c r="AG189" i="14"/>
  <c r="V189" i="14"/>
  <c r="T189" i="14"/>
  <c r="U189" i="14" s="1"/>
  <c r="X189" i="14" s="1"/>
  <c r="Y189" i="14" s="1"/>
  <c r="S189" i="14"/>
  <c r="Q189" i="14"/>
  <c r="AG188" i="14"/>
  <c r="V188" i="14"/>
  <c r="T188" i="14"/>
  <c r="S188" i="14"/>
  <c r="Q188" i="14"/>
  <c r="AG187" i="14"/>
  <c r="V187" i="14"/>
  <c r="T187" i="14"/>
  <c r="U187" i="14" s="1"/>
  <c r="S187" i="14"/>
  <c r="Q187" i="14"/>
  <c r="AG186" i="14"/>
  <c r="V186" i="14"/>
  <c r="T186" i="14"/>
  <c r="U186" i="14" s="1"/>
  <c r="X186" i="14" s="1"/>
  <c r="S186" i="14"/>
  <c r="Q186" i="14"/>
  <c r="AG185" i="14"/>
  <c r="V185" i="14"/>
  <c r="T185" i="14"/>
  <c r="U185" i="14" s="1"/>
  <c r="X185" i="14" s="1"/>
  <c r="S185" i="14"/>
  <c r="Q185" i="14"/>
  <c r="AG184" i="14"/>
  <c r="V184" i="14"/>
  <c r="T184" i="14"/>
  <c r="S184" i="14"/>
  <c r="Q184" i="14"/>
  <c r="AG183" i="14"/>
  <c r="V183" i="14"/>
  <c r="T183" i="14"/>
  <c r="S183" i="14"/>
  <c r="Q183" i="14"/>
  <c r="AG182" i="14"/>
  <c r="V182" i="14"/>
  <c r="T182" i="14"/>
  <c r="U182" i="14" s="1"/>
  <c r="X182" i="14" s="1"/>
  <c r="S182" i="14"/>
  <c r="Q182" i="14"/>
  <c r="AG181" i="14"/>
  <c r="V181" i="14"/>
  <c r="T181" i="14"/>
  <c r="U181" i="14" s="1"/>
  <c r="X181" i="14" s="1"/>
  <c r="S181" i="14"/>
  <c r="Q181" i="14"/>
  <c r="AG180" i="14"/>
  <c r="V180" i="14"/>
  <c r="T180" i="14"/>
  <c r="S180" i="14"/>
  <c r="Q180" i="14"/>
  <c r="AG179" i="14"/>
  <c r="V179" i="14"/>
  <c r="T179" i="14"/>
  <c r="U179" i="14" s="1"/>
  <c r="S179" i="14"/>
  <c r="Q179" i="14"/>
  <c r="AG178" i="14"/>
  <c r="V178" i="14"/>
  <c r="T178" i="14"/>
  <c r="U178" i="14" s="1"/>
  <c r="X178" i="14" s="1"/>
  <c r="AD178" i="14" s="1"/>
  <c r="S178" i="14"/>
  <c r="Q178" i="14"/>
  <c r="AG177" i="14"/>
  <c r="V177" i="14"/>
  <c r="T177" i="14"/>
  <c r="U177" i="14" s="1"/>
  <c r="X177" i="14" s="1"/>
  <c r="S177" i="14"/>
  <c r="Q177" i="14"/>
  <c r="AG176" i="14"/>
  <c r="V176" i="14"/>
  <c r="T176" i="14"/>
  <c r="S176" i="14"/>
  <c r="Q176" i="14"/>
  <c r="AG175" i="14"/>
  <c r="V175" i="14"/>
  <c r="T175" i="14"/>
  <c r="S175" i="14"/>
  <c r="Q175" i="14"/>
  <c r="AG174" i="14"/>
  <c r="V174" i="14"/>
  <c r="T174" i="14"/>
  <c r="U174" i="14" s="1"/>
  <c r="X174" i="14" s="1"/>
  <c r="S174" i="14"/>
  <c r="Q174" i="14"/>
  <c r="AG173" i="14"/>
  <c r="V173" i="14"/>
  <c r="T173" i="14"/>
  <c r="U173" i="14" s="1"/>
  <c r="X173" i="14" s="1"/>
  <c r="AC173" i="14" s="1"/>
  <c r="S173" i="14"/>
  <c r="Q173" i="14"/>
  <c r="AG172" i="14"/>
  <c r="V172" i="14"/>
  <c r="T172" i="14"/>
  <c r="S172" i="14"/>
  <c r="Q172" i="14"/>
  <c r="AG171" i="14"/>
  <c r="V171" i="14"/>
  <c r="T171" i="14"/>
  <c r="U171" i="14" s="1"/>
  <c r="S171" i="14"/>
  <c r="Q171" i="14"/>
  <c r="AG170" i="14"/>
  <c r="V170" i="14"/>
  <c r="T170" i="14"/>
  <c r="U170" i="14" s="1"/>
  <c r="X170" i="14" s="1"/>
  <c r="S170" i="14"/>
  <c r="Q170" i="14"/>
  <c r="AG169" i="14"/>
  <c r="V169" i="14"/>
  <c r="T169" i="14"/>
  <c r="U169" i="14" s="1"/>
  <c r="X169" i="14" s="1"/>
  <c r="S169" i="14"/>
  <c r="Q169" i="14"/>
  <c r="AG168" i="14"/>
  <c r="V168" i="14"/>
  <c r="T168" i="14"/>
  <c r="S168" i="14"/>
  <c r="Q168" i="14"/>
  <c r="AG167" i="14"/>
  <c r="V167" i="14"/>
  <c r="T167" i="14"/>
  <c r="S167" i="14"/>
  <c r="Q167" i="14"/>
  <c r="AG166" i="14"/>
  <c r="V166" i="14"/>
  <c r="T166" i="14"/>
  <c r="U166" i="14" s="1"/>
  <c r="X166" i="14" s="1"/>
  <c r="S166" i="14"/>
  <c r="Q166" i="14"/>
  <c r="AG165" i="14"/>
  <c r="V165" i="14"/>
  <c r="T165" i="14"/>
  <c r="U165" i="14" s="1"/>
  <c r="X165" i="14" s="1"/>
  <c r="S165" i="14"/>
  <c r="Q165" i="14"/>
  <c r="AG164" i="14"/>
  <c r="V164" i="14"/>
  <c r="T164" i="14"/>
  <c r="U164" i="14" s="1"/>
  <c r="S164" i="14"/>
  <c r="Q164" i="14"/>
  <c r="AG163" i="14"/>
  <c r="V163" i="14"/>
  <c r="T163" i="14"/>
  <c r="U163" i="14" s="1"/>
  <c r="X163" i="14" s="1"/>
  <c r="S163" i="14"/>
  <c r="Q163" i="14"/>
  <c r="AG162" i="14"/>
  <c r="V162" i="14"/>
  <c r="T162" i="14"/>
  <c r="U162" i="14" s="1"/>
  <c r="X162" i="14" s="1"/>
  <c r="S162" i="14"/>
  <c r="Q162" i="14"/>
  <c r="AG161" i="14"/>
  <c r="V161" i="14"/>
  <c r="T161" i="14"/>
  <c r="S161" i="14"/>
  <c r="Q161" i="14"/>
  <c r="AG160" i="14"/>
  <c r="V160" i="14"/>
  <c r="T160" i="14"/>
  <c r="U160" i="14" s="1"/>
  <c r="X160" i="14" s="1"/>
  <c r="S160" i="14"/>
  <c r="Q160" i="14"/>
  <c r="AG159" i="14"/>
  <c r="V159" i="14"/>
  <c r="T159" i="14"/>
  <c r="S159" i="14"/>
  <c r="Q159" i="14"/>
  <c r="AG158" i="14"/>
  <c r="V158" i="14"/>
  <c r="T158" i="14"/>
  <c r="U158" i="14" s="1"/>
  <c r="X158" i="14" s="1"/>
  <c r="S158" i="14"/>
  <c r="Q158" i="14"/>
  <c r="AG157" i="14"/>
  <c r="V157" i="14"/>
  <c r="T157" i="14"/>
  <c r="U157" i="14" s="1"/>
  <c r="X157" i="14" s="1"/>
  <c r="S157" i="14"/>
  <c r="Q157" i="14"/>
  <c r="AG156" i="14"/>
  <c r="V156" i="14"/>
  <c r="T156" i="14"/>
  <c r="U156" i="14" s="1"/>
  <c r="X156" i="14" s="1"/>
  <c r="S156" i="14"/>
  <c r="Q156" i="14"/>
  <c r="AG155" i="14"/>
  <c r="V155" i="14"/>
  <c r="T155" i="14"/>
  <c r="U155" i="14" s="1"/>
  <c r="X155" i="14" s="1"/>
  <c r="S155" i="14"/>
  <c r="Q155" i="14"/>
  <c r="AG154" i="14"/>
  <c r="V154" i="14"/>
  <c r="T154" i="14"/>
  <c r="U154" i="14" s="1"/>
  <c r="X154" i="14" s="1"/>
  <c r="S154" i="14"/>
  <c r="Q154" i="14"/>
  <c r="AG153" i="14"/>
  <c r="V153" i="14"/>
  <c r="T153" i="14"/>
  <c r="U153" i="14" s="1"/>
  <c r="X153" i="14" s="1"/>
  <c r="S153" i="14"/>
  <c r="Q153" i="14"/>
  <c r="AG152" i="14"/>
  <c r="V152" i="14"/>
  <c r="T152" i="14"/>
  <c r="U152" i="14" s="1"/>
  <c r="X152" i="14" s="1"/>
  <c r="S152" i="14"/>
  <c r="Q152" i="14"/>
  <c r="AG151" i="14"/>
  <c r="V151" i="14"/>
  <c r="T151" i="14"/>
  <c r="S151" i="14"/>
  <c r="Q151" i="14"/>
  <c r="AG150" i="14"/>
  <c r="V150" i="14"/>
  <c r="T150" i="14"/>
  <c r="U150" i="14" s="1"/>
  <c r="X150" i="14" s="1"/>
  <c r="S150" i="14"/>
  <c r="Q150" i="14"/>
  <c r="AG149" i="14"/>
  <c r="V149" i="14"/>
  <c r="T149" i="14"/>
  <c r="U149" i="14" s="1"/>
  <c r="X149" i="14" s="1"/>
  <c r="S149" i="14"/>
  <c r="Q149" i="14"/>
  <c r="AG148" i="14"/>
  <c r="V148" i="14"/>
  <c r="T148" i="14"/>
  <c r="U148" i="14" s="1"/>
  <c r="X148" i="14" s="1"/>
  <c r="S148" i="14"/>
  <c r="Q148" i="14"/>
  <c r="AG147" i="14"/>
  <c r="V147" i="14"/>
  <c r="T147" i="14"/>
  <c r="S147" i="14"/>
  <c r="Q147" i="14"/>
  <c r="AG146" i="14"/>
  <c r="V146" i="14"/>
  <c r="T146" i="14"/>
  <c r="U146" i="14" s="1"/>
  <c r="X146" i="14" s="1"/>
  <c r="S146" i="14"/>
  <c r="Q146" i="14"/>
  <c r="AG145" i="14"/>
  <c r="V145" i="14"/>
  <c r="T145" i="14"/>
  <c r="U145" i="14" s="1"/>
  <c r="X145" i="14" s="1"/>
  <c r="S145" i="14"/>
  <c r="Q145" i="14"/>
  <c r="AG144" i="14"/>
  <c r="V144" i="14"/>
  <c r="T144" i="14"/>
  <c r="U144" i="14" s="1"/>
  <c r="X144" i="14" s="1"/>
  <c r="S144" i="14"/>
  <c r="Q144" i="14"/>
  <c r="AG143" i="14"/>
  <c r="V143" i="14"/>
  <c r="T143" i="14"/>
  <c r="S143" i="14"/>
  <c r="Q143" i="14"/>
  <c r="AG142" i="14"/>
  <c r="V142" i="14"/>
  <c r="T142" i="14"/>
  <c r="U142" i="14" s="1"/>
  <c r="X142" i="14" s="1"/>
  <c r="S142" i="14"/>
  <c r="Q142" i="14"/>
  <c r="AG141" i="14"/>
  <c r="V141" i="14"/>
  <c r="T141" i="14"/>
  <c r="U141" i="14" s="1"/>
  <c r="X141" i="14" s="1"/>
  <c r="S141" i="14"/>
  <c r="Q141" i="14"/>
  <c r="AG140" i="14"/>
  <c r="V140" i="14"/>
  <c r="T140" i="14"/>
  <c r="U140" i="14" s="1"/>
  <c r="X140" i="14" s="1"/>
  <c r="S140" i="14"/>
  <c r="Q140" i="14"/>
  <c r="AG139" i="14"/>
  <c r="V139" i="14"/>
  <c r="T139" i="14"/>
  <c r="S139" i="14"/>
  <c r="Q139" i="14"/>
  <c r="AG138" i="14"/>
  <c r="V138" i="14"/>
  <c r="T138" i="14"/>
  <c r="U138" i="14" s="1"/>
  <c r="X138" i="14" s="1"/>
  <c r="S138" i="14"/>
  <c r="Q138" i="14"/>
  <c r="AG137" i="14"/>
  <c r="V137" i="14"/>
  <c r="T137" i="14"/>
  <c r="U137" i="14" s="1"/>
  <c r="X137" i="14" s="1"/>
  <c r="S137" i="14"/>
  <c r="Q137" i="14"/>
  <c r="AG136" i="14"/>
  <c r="V136" i="14"/>
  <c r="T136" i="14"/>
  <c r="U136" i="14" s="1"/>
  <c r="X136" i="14" s="1"/>
  <c r="S136" i="14"/>
  <c r="Q136" i="14"/>
  <c r="AG135" i="14"/>
  <c r="V135" i="14"/>
  <c r="T135" i="14"/>
  <c r="U135" i="14" s="1"/>
  <c r="X135" i="14" s="1"/>
  <c r="S135" i="14"/>
  <c r="Q135" i="14"/>
  <c r="AG134" i="14"/>
  <c r="V134" i="14"/>
  <c r="T134" i="14"/>
  <c r="U134" i="14" s="1"/>
  <c r="X134" i="14" s="1"/>
  <c r="S134" i="14"/>
  <c r="Q134" i="14"/>
  <c r="AG133" i="14"/>
  <c r="V133" i="14"/>
  <c r="T133" i="14"/>
  <c r="U133" i="14" s="1"/>
  <c r="X133" i="14" s="1"/>
  <c r="S133" i="14"/>
  <c r="Q133" i="14"/>
  <c r="AG132" i="14"/>
  <c r="V132" i="14"/>
  <c r="T132" i="14"/>
  <c r="U132" i="14" s="1"/>
  <c r="X132" i="14" s="1"/>
  <c r="S132" i="14"/>
  <c r="Q132" i="14"/>
  <c r="AG131" i="14"/>
  <c r="V131" i="14"/>
  <c r="T131" i="14"/>
  <c r="U131" i="14" s="1"/>
  <c r="X131" i="14" s="1"/>
  <c r="Z131" i="14" s="1"/>
  <c r="S131" i="14"/>
  <c r="Q131" i="14"/>
  <c r="AG130" i="14"/>
  <c r="V130" i="14"/>
  <c r="T130" i="14"/>
  <c r="U130" i="14" s="1"/>
  <c r="X130" i="14" s="1"/>
  <c r="S130" i="14"/>
  <c r="Q130" i="14"/>
  <c r="AG129" i="14"/>
  <c r="V129" i="14"/>
  <c r="T129" i="14"/>
  <c r="U129" i="14" s="1"/>
  <c r="X129" i="14" s="1"/>
  <c r="S129" i="14"/>
  <c r="Q129" i="14"/>
  <c r="AG128" i="14"/>
  <c r="V128" i="14"/>
  <c r="T128" i="14"/>
  <c r="U128" i="14" s="1"/>
  <c r="X128" i="14" s="1"/>
  <c r="S128" i="14"/>
  <c r="Q128" i="14"/>
  <c r="AG127" i="14"/>
  <c r="V127" i="14"/>
  <c r="T127" i="14"/>
  <c r="U127" i="14" s="1"/>
  <c r="X127" i="14" s="1"/>
  <c r="S127" i="14"/>
  <c r="Q127" i="14"/>
  <c r="AG126" i="14"/>
  <c r="V126" i="14"/>
  <c r="T126" i="14"/>
  <c r="U126" i="14" s="1"/>
  <c r="X126" i="14" s="1"/>
  <c r="S126" i="14"/>
  <c r="Q126" i="14"/>
  <c r="AG125" i="14"/>
  <c r="V125" i="14"/>
  <c r="T125" i="14"/>
  <c r="U125" i="14" s="1"/>
  <c r="X125" i="14" s="1"/>
  <c r="S125" i="14"/>
  <c r="Q125" i="14"/>
  <c r="AG124" i="14"/>
  <c r="V124" i="14"/>
  <c r="T124" i="14"/>
  <c r="S124" i="14"/>
  <c r="Q124" i="14"/>
  <c r="AG123" i="14"/>
  <c r="V123" i="14"/>
  <c r="T123" i="14"/>
  <c r="S123" i="14"/>
  <c r="Q123" i="14"/>
  <c r="AG122" i="14"/>
  <c r="V122" i="14"/>
  <c r="T122" i="14"/>
  <c r="S122" i="14"/>
  <c r="Q122" i="14"/>
  <c r="AG121" i="14"/>
  <c r="V121" i="14"/>
  <c r="T121" i="14"/>
  <c r="U121" i="14" s="1"/>
  <c r="X121" i="14" s="1"/>
  <c r="S121" i="14"/>
  <c r="Q121" i="14"/>
  <c r="AG120" i="14"/>
  <c r="V120" i="14"/>
  <c r="T120" i="14"/>
  <c r="U120" i="14" s="1"/>
  <c r="X120" i="14" s="1"/>
  <c r="S120" i="14"/>
  <c r="Q120" i="14"/>
  <c r="AG119" i="14"/>
  <c r="V119" i="14"/>
  <c r="T119" i="14"/>
  <c r="S119" i="14"/>
  <c r="Q119" i="14"/>
  <c r="AG118" i="14"/>
  <c r="V118" i="14"/>
  <c r="T118" i="14"/>
  <c r="S118" i="14"/>
  <c r="Q118" i="14"/>
  <c r="AG117" i="14"/>
  <c r="V117" i="14"/>
  <c r="T117" i="14"/>
  <c r="U117" i="14" s="1"/>
  <c r="X117" i="14" s="1"/>
  <c r="S117" i="14"/>
  <c r="Q117" i="14"/>
  <c r="AG116" i="14"/>
  <c r="V116" i="14"/>
  <c r="T116" i="14"/>
  <c r="U116" i="14" s="1"/>
  <c r="X116" i="14" s="1"/>
  <c r="S116" i="14"/>
  <c r="Q116" i="14"/>
  <c r="AG115" i="14"/>
  <c r="V115" i="14"/>
  <c r="T115" i="14"/>
  <c r="S115" i="14"/>
  <c r="Q115" i="14"/>
  <c r="AG114" i="14"/>
  <c r="V114" i="14"/>
  <c r="T114" i="14"/>
  <c r="U114" i="14" s="1"/>
  <c r="X114" i="14" s="1"/>
  <c r="S114" i="14"/>
  <c r="Q114" i="14"/>
  <c r="AG113" i="14"/>
  <c r="V113" i="14"/>
  <c r="T113" i="14"/>
  <c r="U113" i="14" s="1"/>
  <c r="X113" i="14" s="1"/>
  <c r="Z113" i="14" s="1"/>
  <c r="S113" i="14"/>
  <c r="Q113" i="14"/>
  <c r="AG112" i="14"/>
  <c r="V112" i="14"/>
  <c r="T112" i="14"/>
  <c r="U112" i="14" s="1"/>
  <c r="X112" i="14" s="1"/>
  <c r="S112" i="14"/>
  <c r="Q112" i="14"/>
  <c r="AG111" i="14"/>
  <c r="V111" i="14"/>
  <c r="T111" i="14"/>
  <c r="S111" i="14"/>
  <c r="Q111" i="14"/>
  <c r="AG110" i="14"/>
  <c r="V110" i="14"/>
  <c r="T110" i="14"/>
  <c r="S110" i="14"/>
  <c r="Q110" i="14"/>
  <c r="AG109" i="14"/>
  <c r="V109" i="14"/>
  <c r="T109" i="14"/>
  <c r="U109" i="14" s="1"/>
  <c r="X109" i="14" s="1"/>
  <c r="S109" i="14"/>
  <c r="Q109" i="14"/>
  <c r="AG108" i="14"/>
  <c r="V108" i="14"/>
  <c r="T108" i="14"/>
  <c r="U108" i="14" s="1"/>
  <c r="X108" i="14" s="1"/>
  <c r="S108" i="14"/>
  <c r="Q108" i="14"/>
  <c r="AG107" i="14"/>
  <c r="V107" i="14"/>
  <c r="T107" i="14"/>
  <c r="U107" i="14" s="1"/>
  <c r="X107" i="14" s="1"/>
  <c r="S107" i="14"/>
  <c r="Q107" i="14"/>
  <c r="AG106" i="14"/>
  <c r="V106" i="14"/>
  <c r="T106" i="14"/>
  <c r="S106" i="14"/>
  <c r="Q106" i="14"/>
  <c r="AG105" i="14"/>
  <c r="V105" i="14"/>
  <c r="T105" i="14"/>
  <c r="U105" i="14" s="1"/>
  <c r="X105" i="14" s="1"/>
  <c r="S105" i="14"/>
  <c r="Q105" i="14"/>
  <c r="AG104" i="14"/>
  <c r="V104" i="14"/>
  <c r="T104" i="14"/>
  <c r="U104" i="14" s="1"/>
  <c r="X104" i="14" s="1"/>
  <c r="S104" i="14"/>
  <c r="Q104" i="14"/>
  <c r="AG103" i="14"/>
  <c r="V103" i="14"/>
  <c r="T103" i="14"/>
  <c r="U103" i="14" s="1"/>
  <c r="X103" i="14" s="1"/>
  <c r="S103" i="14"/>
  <c r="Q103" i="14"/>
  <c r="AG102" i="14"/>
  <c r="V102" i="14"/>
  <c r="T102" i="14"/>
  <c r="U102" i="14" s="1"/>
  <c r="X102" i="14" s="1"/>
  <c r="S102" i="14"/>
  <c r="Q102" i="14"/>
  <c r="AG101" i="14"/>
  <c r="V101" i="14"/>
  <c r="T101" i="14"/>
  <c r="U101" i="14" s="1"/>
  <c r="X101" i="14" s="1"/>
  <c r="S101" i="14"/>
  <c r="Q101" i="14"/>
  <c r="AG100" i="14"/>
  <c r="V100" i="14"/>
  <c r="T100" i="14"/>
  <c r="U100" i="14" s="1"/>
  <c r="X100" i="14" s="1"/>
  <c r="S100" i="14"/>
  <c r="Q100" i="14"/>
  <c r="AG99" i="14"/>
  <c r="V99" i="14"/>
  <c r="T99" i="14"/>
  <c r="S99" i="14"/>
  <c r="Q99" i="14"/>
  <c r="AG98" i="14"/>
  <c r="V98" i="14"/>
  <c r="T98" i="14"/>
  <c r="U98" i="14" s="1"/>
  <c r="X98" i="14" s="1"/>
  <c r="S98" i="14"/>
  <c r="Q98" i="14"/>
  <c r="AG97" i="14"/>
  <c r="V97" i="14"/>
  <c r="T97" i="14"/>
  <c r="U97" i="14" s="1"/>
  <c r="X97" i="14" s="1"/>
  <c r="S97" i="14"/>
  <c r="Q97" i="14"/>
  <c r="AG96" i="14"/>
  <c r="V96" i="14"/>
  <c r="T96" i="14"/>
  <c r="U96" i="14" s="1"/>
  <c r="X96" i="14" s="1"/>
  <c r="S96" i="14"/>
  <c r="Q96" i="14"/>
  <c r="AG95" i="14"/>
  <c r="V95" i="14"/>
  <c r="T95" i="14"/>
  <c r="U95" i="14" s="1"/>
  <c r="X95" i="14" s="1"/>
  <c r="S95" i="14"/>
  <c r="Q95" i="14"/>
  <c r="AG94" i="14"/>
  <c r="V94" i="14"/>
  <c r="T94" i="14"/>
  <c r="S94" i="14"/>
  <c r="Q94" i="14"/>
  <c r="AG93" i="14"/>
  <c r="V93" i="14"/>
  <c r="T93" i="14"/>
  <c r="U93" i="14" s="1"/>
  <c r="X93" i="14" s="1"/>
  <c r="S93" i="14"/>
  <c r="Q93" i="14"/>
  <c r="AG92" i="14"/>
  <c r="V92" i="14"/>
  <c r="T92" i="14"/>
  <c r="U92" i="14" s="1"/>
  <c r="X92" i="14" s="1"/>
  <c r="S92" i="14"/>
  <c r="Q92" i="14"/>
  <c r="AG91" i="14"/>
  <c r="V91" i="14"/>
  <c r="T91" i="14"/>
  <c r="S91" i="14"/>
  <c r="Q91" i="14"/>
  <c r="AG90" i="14"/>
  <c r="V90" i="14"/>
  <c r="T90" i="14"/>
  <c r="S90" i="14"/>
  <c r="Q90" i="14"/>
  <c r="AG89" i="14"/>
  <c r="V89" i="14"/>
  <c r="T89" i="14"/>
  <c r="U89" i="14" s="1"/>
  <c r="X89" i="14" s="1"/>
  <c r="S89" i="14"/>
  <c r="Q89" i="14"/>
  <c r="AG88" i="14"/>
  <c r="V88" i="14"/>
  <c r="T88" i="14"/>
  <c r="U88" i="14" s="1"/>
  <c r="X88" i="14" s="1"/>
  <c r="S88" i="14"/>
  <c r="Q88" i="14"/>
  <c r="AG87" i="14"/>
  <c r="V87" i="14"/>
  <c r="T87" i="14"/>
  <c r="U87" i="14" s="1"/>
  <c r="X87" i="14" s="1"/>
  <c r="S87" i="14"/>
  <c r="Q87" i="14"/>
  <c r="AG86" i="14"/>
  <c r="V86" i="14"/>
  <c r="T86" i="14"/>
  <c r="S86" i="14"/>
  <c r="Q86" i="14"/>
  <c r="AG85" i="14"/>
  <c r="V85" i="14"/>
  <c r="T85" i="14"/>
  <c r="U85" i="14" s="1"/>
  <c r="X85" i="14" s="1"/>
  <c r="S85" i="14"/>
  <c r="Q85" i="14"/>
  <c r="AG84" i="14"/>
  <c r="V84" i="14"/>
  <c r="T84" i="14"/>
  <c r="U84" i="14" s="1"/>
  <c r="X84" i="14" s="1"/>
  <c r="S84" i="14"/>
  <c r="Q84" i="14"/>
  <c r="AG83" i="14"/>
  <c r="V83" i="14"/>
  <c r="T83" i="14"/>
  <c r="U83" i="14" s="1"/>
  <c r="X83" i="14" s="1"/>
  <c r="S83" i="14"/>
  <c r="Q83" i="14"/>
  <c r="AG82" i="14"/>
  <c r="V82" i="14"/>
  <c r="T82" i="14"/>
  <c r="U82" i="14" s="1"/>
  <c r="X82" i="14" s="1"/>
  <c r="S82" i="14"/>
  <c r="Q82" i="14"/>
  <c r="AG81" i="14"/>
  <c r="V81" i="14"/>
  <c r="T81" i="14"/>
  <c r="U81" i="14" s="1"/>
  <c r="X81" i="14" s="1"/>
  <c r="S81" i="14"/>
  <c r="Q81" i="14"/>
  <c r="AG80" i="14"/>
  <c r="V80" i="14"/>
  <c r="T80" i="14"/>
  <c r="U80" i="14" s="1"/>
  <c r="X80" i="14" s="1"/>
  <c r="S80" i="14"/>
  <c r="Q80" i="14"/>
  <c r="AG79" i="14"/>
  <c r="V79" i="14"/>
  <c r="T79" i="14"/>
  <c r="U79" i="14" s="1"/>
  <c r="X79" i="14" s="1"/>
  <c r="S79" i="14"/>
  <c r="Q79" i="14"/>
  <c r="AG78" i="14"/>
  <c r="V78" i="14"/>
  <c r="T78" i="14"/>
  <c r="S78" i="14"/>
  <c r="Q78" i="14"/>
  <c r="AG77" i="14"/>
  <c r="V77" i="14"/>
  <c r="T77" i="14"/>
  <c r="U77" i="14" s="1"/>
  <c r="X77" i="14" s="1"/>
  <c r="S77" i="14"/>
  <c r="Q77" i="14"/>
  <c r="AG76" i="14"/>
  <c r="V76" i="14"/>
  <c r="T76" i="14"/>
  <c r="U76" i="14" s="1"/>
  <c r="X76" i="14" s="1"/>
  <c r="S76" i="14"/>
  <c r="Q76" i="14"/>
  <c r="AG75" i="14"/>
  <c r="V75" i="14"/>
  <c r="T75" i="14"/>
  <c r="U75" i="14" s="1"/>
  <c r="X75" i="14" s="1"/>
  <c r="S75" i="14"/>
  <c r="Q75" i="14"/>
  <c r="AG74" i="14"/>
  <c r="V74" i="14"/>
  <c r="T74" i="14"/>
  <c r="U74" i="14" s="1"/>
  <c r="X74" i="14" s="1"/>
  <c r="AE74" i="14" s="1"/>
  <c r="S74" i="14"/>
  <c r="Q74" i="14"/>
  <c r="AG73" i="14"/>
  <c r="V73" i="14"/>
  <c r="T73" i="14"/>
  <c r="U73" i="14" s="1"/>
  <c r="X73" i="14" s="1"/>
  <c r="S73" i="14"/>
  <c r="Q73" i="14"/>
  <c r="AG72" i="14"/>
  <c r="V72" i="14"/>
  <c r="T72" i="14"/>
  <c r="U72" i="14" s="1"/>
  <c r="X72" i="14" s="1"/>
  <c r="S72" i="14"/>
  <c r="Q72" i="14"/>
  <c r="AG71" i="14"/>
  <c r="V71" i="14"/>
  <c r="T71" i="14"/>
  <c r="U71" i="14" s="1"/>
  <c r="X71" i="14" s="1"/>
  <c r="S71" i="14"/>
  <c r="Q71" i="14"/>
  <c r="AG70" i="14"/>
  <c r="V70" i="14"/>
  <c r="T70" i="14"/>
  <c r="S70" i="14"/>
  <c r="Q70" i="14"/>
  <c r="AG69" i="14"/>
  <c r="V69" i="14"/>
  <c r="T69" i="14"/>
  <c r="U69" i="14" s="1"/>
  <c r="X69" i="14" s="1"/>
  <c r="S69" i="14"/>
  <c r="Q69" i="14"/>
  <c r="AG68" i="14"/>
  <c r="V68" i="14"/>
  <c r="T68" i="14"/>
  <c r="U68" i="14" s="1"/>
  <c r="X68" i="14" s="1"/>
  <c r="S68" i="14"/>
  <c r="Q68" i="14"/>
  <c r="AG67" i="14"/>
  <c r="V67" i="14"/>
  <c r="T67" i="14"/>
  <c r="U67" i="14" s="1"/>
  <c r="X67" i="14" s="1"/>
  <c r="S67" i="14"/>
  <c r="Q67" i="14"/>
  <c r="AG66" i="14"/>
  <c r="V66" i="14"/>
  <c r="T66" i="14"/>
  <c r="U66" i="14" s="1"/>
  <c r="X66" i="14" s="1"/>
  <c r="S66" i="14"/>
  <c r="Q66" i="14"/>
  <c r="AG65" i="14"/>
  <c r="V65" i="14"/>
  <c r="T65" i="14"/>
  <c r="U65" i="14" s="1"/>
  <c r="X65" i="14" s="1"/>
  <c r="S65" i="14"/>
  <c r="Q65" i="14"/>
  <c r="AG64" i="14"/>
  <c r="V64" i="14"/>
  <c r="T64" i="14"/>
  <c r="U64" i="14" s="1"/>
  <c r="X64" i="14" s="1"/>
  <c r="S64" i="14"/>
  <c r="Q64" i="14"/>
  <c r="AG63" i="14"/>
  <c r="V63" i="14"/>
  <c r="T63" i="14"/>
  <c r="U63" i="14" s="1"/>
  <c r="X63" i="14" s="1"/>
  <c r="S63" i="14"/>
  <c r="Q63" i="14"/>
  <c r="AG62" i="14"/>
  <c r="V62" i="14"/>
  <c r="T62" i="14"/>
  <c r="S62" i="14"/>
  <c r="Q62" i="14"/>
  <c r="AG61" i="14"/>
  <c r="V61" i="14"/>
  <c r="T61" i="14"/>
  <c r="U61" i="14" s="1"/>
  <c r="X61" i="14" s="1"/>
  <c r="S61" i="14"/>
  <c r="Q61" i="14"/>
  <c r="AG60" i="14"/>
  <c r="V60" i="14"/>
  <c r="T60" i="14"/>
  <c r="S60" i="14"/>
  <c r="Q60" i="14"/>
  <c r="AG59" i="14"/>
  <c r="V59" i="14"/>
  <c r="T59" i="14"/>
  <c r="U59" i="14" s="1"/>
  <c r="X59" i="14" s="1"/>
  <c r="S59" i="14"/>
  <c r="Q59" i="14"/>
  <c r="AG58" i="14"/>
  <c r="V58" i="14"/>
  <c r="T58" i="14"/>
  <c r="U58" i="14" s="1"/>
  <c r="X58" i="14" s="1"/>
  <c r="S58" i="14"/>
  <c r="Q58" i="14"/>
  <c r="AG57" i="14"/>
  <c r="V57" i="14"/>
  <c r="T57" i="14"/>
  <c r="U57" i="14" s="1"/>
  <c r="X57" i="14" s="1"/>
  <c r="S57" i="14"/>
  <c r="Q57" i="14"/>
  <c r="AG56" i="14"/>
  <c r="V56" i="14"/>
  <c r="T56" i="14"/>
  <c r="U56" i="14" s="1"/>
  <c r="X56" i="14" s="1"/>
  <c r="S56" i="14"/>
  <c r="Q56" i="14"/>
  <c r="AG55" i="14"/>
  <c r="V55" i="14"/>
  <c r="T55" i="14"/>
  <c r="U55" i="14" s="1"/>
  <c r="X55" i="14" s="1"/>
  <c r="S55" i="14"/>
  <c r="Q55" i="14"/>
  <c r="AG54" i="14"/>
  <c r="V54" i="14"/>
  <c r="T54" i="14"/>
  <c r="S54" i="14"/>
  <c r="Q54" i="14"/>
  <c r="AG53" i="14"/>
  <c r="V53" i="14"/>
  <c r="T53" i="14"/>
  <c r="U53" i="14" s="1"/>
  <c r="X53" i="14" s="1"/>
  <c r="S53" i="14"/>
  <c r="Q53" i="14"/>
  <c r="AG52" i="14"/>
  <c r="V52" i="14"/>
  <c r="T52" i="14"/>
  <c r="S52" i="14"/>
  <c r="Q52" i="14"/>
  <c r="AG51" i="14"/>
  <c r="V51" i="14"/>
  <c r="T51" i="14"/>
  <c r="U51" i="14" s="1"/>
  <c r="X51" i="14" s="1"/>
  <c r="S51" i="14"/>
  <c r="Q51" i="14"/>
  <c r="AG50" i="14"/>
  <c r="V50" i="14"/>
  <c r="T50" i="14"/>
  <c r="U50" i="14" s="1"/>
  <c r="X50" i="14" s="1"/>
  <c r="S50" i="14"/>
  <c r="Q50" i="14"/>
  <c r="AG49" i="14"/>
  <c r="V49" i="14"/>
  <c r="T49" i="14"/>
  <c r="U49" i="14" s="1"/>
  <c r="X49" i="14" s="1"/>
  <c r="S49" i="14"/>
  <c r="Q49" i="14"/>
  <c r="AG48" i="14"/>
  <c r="V48" i="14"/>
  <c r="T48" i="14"/>
  <c r="U48" i="14" s="1"/>
  <c r="X48" i="14" s="1"/>
  <c r="S48" i="14"/>
  <c r="Q48" i="14"/>
  <c r="AG47" i="14"/>
  <c r="V47" i="14"/>
  <c r="T47" i="14"/>
  <c r="U47" i="14" s="1"/>
  <c r="X47" i="14" s="1"/>
  <c r="S47" i="14"/>
  <c r="Q47" i="14"/>
  <c r="AG46" i="14"/>
  <c r="V46" i="14"/>
  <c r="T46" i="14"/>
  <c r="S46" i="14"/>
  <c r="Q46" i="14"/>
  <c r="AG45" i="14"/>
  <c r="V45" i="14"/>
  <c r="T45" i="14"/>
  <c r="U45" i="14" s="1"/>
  <c r="X45" i="14" s="1"/>
  <c r="S45" i="14"/>
  <c r="Q45" i="14"/>
  <c r="AG44" i="14"/>
  <c r="V44" i="14"/>
  <c r="T44" i="14"/>
  <c r="S44" i="14"/>
  <c r="Q44" i="14"/>
  <c r="AG43" i="14"/>
  <c r="V43" i="14"/>
  <c r="T43" i="14"/>
  <c r="U43" i="14" s="1"/>
  <c r="X43" i="14" s="1"/>
  <c r="S43" i="14"/>
  <c r="Q43" i="14"/>
  <c r="AG42" i="14"/>
  <c r="V42" i="14"/>
  <c r="T42" i="14"/>
  <c r="S42" i="14"/>
  <c r="Q42" i="14"/>
  <c r="AG41" i="14"/>
  <c r="V41" i="14"/>
  <c r="T41" i="14"/>
  <c r="U41" i="14" s="1"/>
  <c r="S41" i="14"/>
  <c r="Q41" i="14"/>
  <c r="AG40" i="14"/>
  <c r="V40" i="14"/>
  <c r="T40" i="14"/>
  <c r="U40" i="14" s="1"/>
  <c r="X40" i="14" s="1"/>
  <c r="S40" i="14"/>
  <c r="Q40" i="14"/>
  <c r="AG39" i="14"/>
  <c r="V39" i="14"/>
  <c r="T39" i="14"/>
  <c r="U39" i="14" s="1"/>
  <c r="X39" i="14" s="1"/>
  <c r="S39" i="14"/>
  <c r="Q39" i="14"/>
  <c r="AG38" i="14"/>
  <c r="V38" i="14"/>
  <c r="T38" i="14"/>
  <c r="S38" i="14"/>
  <c r="Q38" i="14"/>
  <c r="AG37" i="14"/>
  <c r="V37" i="14"/>
  <c r="T37" i="14"/>
  <c r="U37" i="14" s="1"/>
  <c r="X37" i="14" s="1"/>
  <c r="S37" i="14"/>
  <c r="Q37" i="14"/>
  <c r="AG36" i="14"/>
  <c r="V36" i="14"/>
  <c r="T36" i="14"/>
  <c r="S36" i="14"/>
  <c r="Q36" i="14"/>
  <c r="AG35" i="14"/>
  <c r="V35" i="14"/>
  <c r="T35" i="14"/>
  <c r="U35" i="14" s="1"/>
  <c r="X35" i="14" s="1"/>
  <c r="S35" i="14"/>
  <c r="Q35" i="14"/>
  <c r="AG34" i="14"/>
  <c r="V34" i="14"/>
  <c r="T34" i="14"/>
  <c r="U34" i="14" s="1"/>
  <c r="X34" i="14" s="1"/>
  <c r="AE34" i="14" s="1"/>
  <c r="S34" i="14"/>
  <c r="Q34" i="14"/>
  <c r="AG33" i="14"/>
  <c r="V33" i="14"/>
  <c r="T33" i="14"/>
  <c r="U33" i="14" s="1"/>
  <c r="X33" i="14" s="1"/>
  <c r="S33" i="14"/>
  <c r="Q33" i="14"/>
  <c r="AG32" i="14"/>
  <c r="V32" i="14"/>
  <c r="T32" i="14"/>
  <c r="U32" i="14" s="1"/>
  <c r="X32" i="14" s="1"/>
  <c r="S32" i="14"/>
  <c r="Q32" i="14"/>
  <c r="AG31" i="14"/>
  <c r="V31" i="14"/>
  <c r="T31" i="14"/>
  <c r="U31" i="14" s="1"/>
  <c r="X31" i="14" s="1"/>
  <c r="S31" i="14"/>
  <c r="Q31" i="14"/>
  <c r="AG30" i="14"/>
  <c r="V30" i="14"/>
  <c r="T30" i="14"/>
  <c r="S30" i="14"/>
  <c r="Q30" i="14"/>
  <c r="AG29" i="14"/>
  <c r="V29" i="14"/>
  <c r="T29" i="14"/>
  <c r="U29" i="14" s="1"/>
  <c r="X29" i="14" s="1"/>
  <c r="S29" i="14"/>
  <c r="Q29" i="14"/>
  <c r="AG28" i="14"/>
  <c r="V28" i="14"/>
  <c r="T28" i="14"/>
  <c r="S28" i="14"/>
  <c r="Q28" i="14"/>
  <c r="AG27" i="14"/>
  <c r="V27" i="14"/>
  <c r="T27" i="14"/>
  <c r="U27" i="14" s="1"/>
  <c r="X27" i="14" s="1"/>
  <c r="S27" i="14"/>
  <c r="Q27" i="14"/>
  <c r="AG26" i="14"/>
  <c r="V26" i="14"/>
  <c r="T26" i="14"/>
  <c r="U26" i="14" s="1"/>
  <c r="X26" i="14" s="1"/>
  <c r="AE26" i="14" s="1"/>
  <c r="S26" i="14"/>
  <c r="Q26" i="14"/>
  <c r="AG25" i="14"/>
  <c r="V25" i="14"/>
  <c r="T25" i="14"/>
  <c r="U25" i="14" s="1"/>
  <c r="X25" i="14" s="1"/>
  <c r="S25" i="14"/>
  <c r="Q25" i="14"/>
  <c r="AG24" i="14"/>
  <c r="V24" i="14"/>
  <c r="T24" i="14"/>
  <c r="U24" i="14" s="1"/>
  <c r="X24" i="14" s="1"/>
  <c r="S24" i="14"/>
  <c r="Q24" i="14"/>
  <c r="AG23" i="14"/>
  <c r="V23" i="14"/>
  <c r="T23" i="14"/>
  <c r="U23" i="14" s="1"/>
  <c r="X23" i="14" s="1"/>
  <c r="S23" i="14"/>
  <c r="Q23" i="14"/>
  <c r="AG22" i="14"/>
  <c r="V22" i="14"/>
  <c r="T22" i="14"/>
  <c r="S22" i="14"/>
  <c r="Q22" i="14"/>
  <c r="AG21" i="14"/>
  <c r="V21" i="14"/>
  <c r="T21" i="14"/>
  <c r="U21" i="14" s="1"/>
  <c r="X21" i="14" s="1"/>
  <c r="S21" i="14"/>
  <c r="Q21" i="14"/>
  <c r="AG20" i="14"/>
  <c r="V20" i="14"/>
  <c r="T20" i="14"/>
  <c r="S20" i="14"/>
  <c r="Q20" i="14"/>
  <c r="AG19" i="14"/>
  <c r="V19" i="14"/>
  <c r="T19" i="14"/>
  <c r="U19" i="14" s="1"/>
  <c r="X19" i="14" s="1"/>
  <c r="S19" i="14"/>
  <c r="Q19" i="14"/>
  <c r="AG18" i="14"/>
  <c r="V18" i="14"/>
  <c r="T18" i="14"/>
  <c r="U18" i="14" s="1"/>
  <c r="X18" i="14" s="1"/>
  <c r="AE18" i="14" s="1"/>
  <c r="S18" i="14"/>
  <c r="Q18" i="14"/>
  <c r="AG17" i="14"/>
  <c r="V17" i="14"/>
  <c r="T17" i="14"/>
  <c r="U17" i="14" s="1"/>
  <c r="X17" i="14" s="1"/>
  <c r="S17" i="14"/>
  <c r="Q17" i="14"/>
  <c r="AG16" i="14"/>
  <c r="V16" i="14"/>
  <c r="T16" i="14"/>
  <c r="U16" i="14" s="1"/>
  <c r="X16" i="14" s="1"/>
  <c r="S16" i="14"/>
  <c r="Q16" i="14"/>
  <c r="AG15" i="14"/>
  <c r="V15" i="14"/>
  <c r="T15" i="14"/>
  <c r="U15" i="14" s="1"/>
  <c r="X15" i="14" s="1"/>
  <c r="S15" i="14"/>
  <c r="Q15" i="14"/>
  <c r="AG14" i="14"/>
  <c r="V14" i="14"/>
  <c r="T14" i="14"/>
  <c r="S14" i="14"/>
  <c r="Q14" i="14"/>
  <c r="AG13" i="14"/>
  <c r="V13" i="14"/>
  <c r="T13" i="14"/>
  <c r="U13" i="14" s="1"/>
  <c r="X13" i="14" s="1"/>
  <c r="S13" i="14"/>
  <c r="Q13" i="14"/>
  <c r="AG12" i="14"/>
  <c r="V12" i="14"/>
  <c r="T12" i="14"/>
  <c r="S12" i="14"/>
  <c r="Q12" i="14"/>
  <c r="AG11" i="14"/>
  <c r="V11" i="14"/>
  <c r="T11" i="14"/>
  <c r="U11" i="14" s="1"/>
  <c r="X11" i="14" s="1"/>
  <c r="S11" i="14"/>
  <c r="Q11" i="14"/>
  <c r="AG10" i="14"/>
  <c r="V10" i="14"/>
  <c r="T10" i="14"/>
  <c r="U10" i="14" s="1"/>
  <c r="X10" i="14" s="1"/>
  <c r="AE10" i="14" s="1"/>
  <c r="S10" i="14"/>
  <c r="Q10" i="14"/>
  <c r="AG9" i="14"/>
  <c r="V9" i="14"/>
  <c r="T9" i="14"/>
  <c r="U9" i="14" s="1"/>
  <c r="X9" i="14" s="1"/>
  <c r="S9" i="14"/>
  <c r="Q9" i="14"/>
  <c r="AG8" i="14"/>
  <c r="V8" i="14"/>
  <c r="T8" i="14"/>
  <c r="U8" i="14" s="1"/>
  <c r="X8" i="14" s="1"/>
  <c r="S8" i="14"/>
  <c r="Q8" i="14"/>
  <c r="AG7" i="14"/>
  <c r="V7" i="14"/>
  <c r="T7" i="14"/>
  <c r="U7" i="14" s="1"/>
  <c r="X7" i="14" s="1"/>
  <c r="S7" i="14"/>
  <c r="Q7" i="14"/>
  <c r="AG6" i="14"/>
  <c r="V6" i="14"/>
  <c r="T6" i="14"/>
  <c r="S6" i="14"/>
  <c r="Q6" i="14"/>
  <c r="AG5" i="14"/>
  <c r="V5" i="14"/>
  <c r="T5" i="14"/>
  <c r="U5" i="14" s="1"/>
  <c r="X5" i="14" s="1"/>
  <c r="S5" i="14"/>
  <c r="Q5" i="14"/>
  <c r="AG4" i="14"/>
  <c r="Y4" i="14"/>
  <c r="X4" i="14"/>
  <c r="V4" i="14"/>
  <c r="T4" i="14"/>
  <c r="U4" i="14" s="1"/>
  <c r="S4" i="14"/>
  <c r="Q4" i="14"/>
  <c r="AG3" i="14"/>
  <c r="Y3" i="14"/>
  <c r="X3" i="14"/>
  <c r="V3" i="14"/>
  <c r="T3" i="14"/>
  <c r="U3" i="14" s="1"/>
  <c r="U416" i="14" s="1"/>
  <c r="S3" i="14"/>
  <c r="Q3" i="14"/>
  <c r="AG2" i="14"/>
  <c r="Y2" i="14"/>
  <c r="X2" i="14"/>
  <c r="V2" i="14"/>
  <c r="T2" i="14"/>
  <c r="U2" i="14" s="1"/>
  <c r="S2" i="14"/>
  <c r="Q2" i="14"/>
  <c r="N424" i="13"/>
  <c r="L424" i="13"/>
  <c r="N423" i="13"/>
  <c r="L423" i="13"/>
  <c r="N422" i="13"/>
  <c r="L422" i="13"/>
  <c r="N421" i="13"/>
  <c r="L421" i="13"/>
  <c r="N420" i="13"/>
  <c r="L420" i="13"/>
  <c r="L425" i="13" s="1"/>
  <c r="E419" i="13"/>
  <c r="F419" i="13" s="1"/>
  <c r="E418" i="13"/>
  <c r="F418" i="13" s="1"/>
  <c r="N417" i="13"/>
  <c r="J417" i="13"/>
  <c r="E417" i="13"/>
  <c r="F417" i="13" s="1"/>
  <c r="W416" i="13"/>
  <c r="N416" i="13"/>
  <c r="K415" i="13"/>
  <c r="J415" i="13"/>
  <c r="I415" i="13"/>
  <c r="AF414" i="13"/>
  <c r="AG413" i="13"/>
  <c r="V413" i="13"/>
  <c r="T413" i="13"/>
  <c r="U413" i="13" s="1"/>
  <c r="X413" i="13" s="1"/>
  <c r="AD413" i="13" s="1"/>
  <c r="S413" i="13"/>
  <c r="Q413" i="13"/>
  <c r="AG412" i="13"/>
  <c r="V412" i="13"/>
  <c r="T412" i="13"/>
  <c r="U412" i="13" s="1"/>
  <c r="X412" i="13" s="1"/>
  <c r="AC412" i="13" s="1"/>
  <c r="S412" i="13"/>
  <c r="Q412" i="13"/>
  <c r="AG411" i="13"/>
  <c r="V411" i="13"/>
  <c r="T411" i="13"/>
  <c r="U411" i="13" s="1"/>
  <c r="X411" i="13" s="1"/>
  <c r="S411" i="13"/>
  <c r="Q411" i="13"/>
  <c r="AG410" i="13"/>
  <c r="V410" i="13"/>
  <c r="T410" i="13"/>
  <c r="U410" i="13" s="1"/>
  <c r="X410" i="13" s="1"/>
  <c r="AA410" i="13" s="1"/>
  <c r="S410" i="13"/>
  <c r="Q410" i="13"/>
  <c r="AG409" i="13"/>
  <c r="V409" i="13"/>
  <c r="T409" i="13"/>
  <c r="U409" i="13" s="1"/>
  <c r="X409" i="13" s="1"/>
  <c r="Z409" i="13" s="1"/>
  <c r="S409" i="13"/>
  <c r="Q409" i="13"/>
  <c r="AG408" i="13"/>
  <c r="V408" i="13"/>
  <c r="T408" i="13"/>
  <c r="U408" i="13" s="1"/>
  <c r="X408" i="13" s="1"/>
  <c r="Z408" i="13" s="1"/>
  <c r="S408" i="13"/>
  <c r="Q408" i="13"/>
  <c r="AG407" i="13"/>
  <c r="V407" i="13"/>
  <c r="T407" i="13"/>
  <c r="U407" i="13" s="1"/>
  <c r="X407" i="13" s="1"/>
  <c r="AF407" i="13" s="1"/>
  <c r="S407" i="13"/>
  <c r="Q407" i="13"/>
  <c r="AG406" i="13"/>
  <c r="V406" i="13"/>
  <c r="T406" i="13"/>
  <c r="U406" i="13" s="1"/>
  <c r="X406" i="13" s="1"/>
  <c r="AF406" i="13" s="1"/>
  <c r="S406" i="13"/>
  <c r="Q406" i="13"/>
  <c r="AG405" i="13"/>
  <c r="V405" i="13"/>
  <c r="T405" i="13"/>
  <c r="U405" i="13" s="1"/>
  <c r="S405" i="13"/>
  <c r="Q405" i="13"/>
  <c r="AG404" i="13"/>
  <c r="V404" i="13"/>
  <c r="T404" i="13"/>
  <c r="U404" i="13" s="1"/>
  <c r="X404" i="13" s="1"/>
  <c r="AD404" i="13" s="1"/>
  <c r="S404" i="13"/>
  <c r="Q404" i="13"/>
  <c r="AG403" i="13"/>
  <c r="V403" i="13"/>
  <c r="T403" i="13"/>
  <c r="S403" i="13"/>
  <c r="Q403" i="13"/>
  <c r="AG402" i="13"/>
  <c r="V402" i="13"/>
  <c r="T402" i="13"/>
  <c r="U402" i="13" s="1"/>
  <c r="X402" i="13" s="1"/>
  <c r="AB402" i="13" s="1"/>
  <c r="S402" i="13"/>
  <c r="Q402" i="13"/>
  <c r="AG401" i="13"/>
  <c r="V401" i="13"/>
  <c r="T401" i="13"/>
  <c r="S401" i="13"/>
  <c r="Q401" i="13"/>
  <c r="AG400" i="13"/>
  <c r="V400" i="13"/>
  <c r="T400" i="13"/>
  <c r="U400" i="13" s="1"/>
  <c r="X400" i="13" s="1"/>
  <c r="S400" i="13"/>
  <c r="Q400" i="13"/>
  <c r="AG399" i="13"/>
  <c r="V399" i="13"/>
  <c r="T399" i="13"/>
  <c r="U399" i="13" s="1"/>
  <c r="X399" i="13" s="1"/>
  <c r="S399" i="13"/>
  <c r="Q399" i="13"/>
  <c r="AG398" i="13"/>
  <c r="V398" i="13"/>
  <c r="T398" i="13"/>
  <c r="U398" i="13" s="1"/>
  <c r="S398" i="13"/>
  <c r="Q398" i="13"/>
  <c r="AG397" i="13"/>
  <c r="V397" i="13"/>
  <c r="T397" i="13"/>
  <c r="U397" i="13" s="1"/>
  <c r="X397" i="13" s="1"/>
  <c r="S397" i="13"/>
  <c r="Q397" i="13"/>
  <c r="AG396" i="13"/>
  <c r="V396" i="13"/>
  <c r="T396" i="13"/>
  <c r="U396" i="13" s="1"/>
  <c r="X396" i="13" s="1"/>
  <c r="S396" i="13"/>
  <c r="Q396" i="13"/>
  <c r="AG395" i="13"/>
  <c r="V395" i="13"/>
  <c r="T395" i="13"/>
  <c r="U395" i="13" s="1"/>
  <c r="X395" i="13" s="1"/>
  <c r="S395" i="13"/>
  <c r="Q395" i="13"/>
  <c r="AG394" i="13"/>
  <c r="V394" i="13"/>
  <c r="T394" i="13"/>
  <c r="S394" i="13"/>
  <c r="Q394" i="13"/>
  <c r="AG393" i="13"/>
  <c r="V393" i="13"/>
  <c r="T393" i="13"/>
  <c r="S393" i="13"/>
  <c r="Q393" i="13"/>
  <c r="AG392" i="13"/>
  <c r="V392" i="13"/>
  <c r="T392" i="13"/>
  <c r="U392" i="13" s="1"/>
  <c r="X392" i="13" s="1"/>
  <c r="Z392" i="13" s="1"/>
  <c r="S392" i="13"/>
  <c r="Q392" i="13"/>
  <c r="AG391" i="13"/>
  <c r="V391" i="13"/>
  <c r="T391" i="13"/>
  <c r="U391" i="13" s="1"/>
  <c r="X391" i="13" s="1"/>
  <c r="AF391" i="13" s="1"/>
  <c r="S391" i="13"/>
  <c r="Q391" i="13"/>
  <c r="AG390" i="13"/>
  <c r="V390" i="13"/>
  <c r="T390" i="13"/>
  <c r="U390" i="13" s="1"/>
  <c r="S390" i="13"/>
  <c r="Q390" i="13"/>
  <c r="AG389" i="13"/>
  <c r="V389" i="13"/>
  <c r="T389" i="13"/>
  <c r="U389" i="13" s="1"/>
  <c r="X389" i="13" s="1"/>
  <c r="AE389" i="13" s="1"/>
  <c r="S389" i="13"/>
  <c r="Q389" i="13"/>
  <c r="AG388" i="13"/>
  <c r="V388" i="13"/>
  <c r="T388" i="13"/>
  <c r="U388" i="13" s="1"/>
  <c r="X388" i="13" s="1"/>
  <c r="S388" i="13"/>
  <c r="Q388" i="13"/>
  <c r="AG387" i="13"/>
  <c r="V387" i="13"/>
  <c r="T387" i="13"/>
  <c r="S387" i="13"/>
  <c r="Q387" i="13"/>
  <c r="AG386" i="13"/>
  <c r="V386" i="13"/>
  <c r="T386" i="13"/>
  <c r="U386" i="13" s="1"/>
  <c r="X386" i="13" s="1"/>
  <c r="S386" i="13"/>
  <c r="Q386" i="13"/>
  <c r="AG385" i="13"/>
  <c r="V385" i="13"/>
  <c r="T385" i="13"/>
  <c r="S385" i="13"/>
  <c r="Q385" i="13"/>
  <c r="AG384" i="13"/>
  <c r="V384" i="13"/>
  <c r="T384" i="13"/>
  <c r="U384" i="13" s="1"/>
  <c r="X384" i="13" s="1"/>
  <c r="S384" i="13"/>
  <c r="Q384" i="13"/>
  <c r="AG383" i="13"/>
  <c r="V383" i="13"/>
  <c r="T383" i="13"/>
  <c r="U383" i="13" s="1"/>
  <c r="X383" i="13" s="1"/>
  <c r="S383" i="13"/>
  <c r="Q383" i="13"/>
  <c r="AG382" i="13"/>
  <c r="V382" i="13"/>
  <c r="T382" i="13"/>
  <c r="S382" i="13"/>
  <c r="Q382" i="13"/>
  <c r="AG381" i="13"/>
  <c r="V381" i="13"/>
  <c r="T381" i="13"/>
  <c r="U381" i="13" s="1"/>
  <c r="S381" i="13"/>
  <c r="Q381" i="13"/>
  <c r="AG380" i="13"/>
  <c r="V380" i="13"/>
  <c r="T380" i="13"/>
  <c r="U380" i="13" s="1"/>
  <c r="X380" i="13" s="1"/>
  <c r="AD380" i="13" s="1"/>
  <c r="S380" i="13"/>
  <c r="Q380" i="13"/>
  <c r="AG379" i="13"/>
  <c r="V379" i="13"/>
  <c r="T379" i="13"/>
  <c r="U379" i="13" s="1"/>
  <c r="X379" i="13" s="1"/>
  <c r="AB379" i="13" s="1"/>
  <c r="S379" i="13"/>
  <c r="Q379" i="13"/>
  <c r="AG378" i="13"/>
  <c r="V378" i="13"/>
  <c r="T378" i="13"/>
  <c r="S378" i="13"/>
  <c r="Q378" i="13"/>
  <c r="AG377" i="13"/>
  <c r="V377" i="13"/>
  <c r="T377" i="13"/>
  <c r="S377" i="13"/>
  <c r="Q377" i="13"/>
  <c r="AG376" i="13"/>
  <c r="V376" i="13"/>
  <c r="T376" i="13"/>
  <c r="U376" i="13" s="1"/>
  <c r="X376" i="13" s="1"/>
  <c r="AD376" i="13" s="1"/>
  <c r="S376" i="13"/>
  <c r="Q376" i="13"/>
  <c r="AG375" i="13"/>
  <c r="V375" i="13"/>
  <c r="T375" i="13"/>
  <c r="U375" i="13" s="1"/>
  <c r="X375" i="13" s="1"/>
  <c r="S375" i="13"/>
  <c r="Q375" i="13"/>
  <c r="AG374" i="13"/>
  <c r="V374" i="13"/>
  <c r="T374" i="13"/>
  <c r="S374" i="13"/>
  <c r="Q374" i="13"/>
  <c r="AG373" i="13"/>
  <c r="V373" i="13"/>
  <c r="T373" i="13"/>
  <c r="U373" i="13" s="1"/>
  <c r="S373" i="13"/>
  <c r="Q373" i="13"/>
  <c r="AG372" i="13"/>
  <c r="V372" i="13"/>
  <c r="T372" i="13"/>
  <c r="U372" i="13" s="1"/>
  <c r="X372" i="13" s="1"/>
  <c r="S372" i="13"/>
  <c r="Q372" i="13"/>
  <c r="AG371" i="13"/>
  <c r="V371" i="13"/>
  <c r="T371" i="13"/>
  <c r="S371" i="13"/>
  <c r="Q371" i="13"/>
  <c r="AG370" i="13"/>
  <c r="V370" i="13"/>
  <c r="T370" i="13"/>
  <c r="S370" i="13"/>
  <c r="Q370" i="13"/>
  <c r="AG369" i="13"/>
  <c r="V369" i="13"/>
  <c r="T369" i="13"/>
  <c r="S369" i="13"/>
  <c r="Q369" i="13"/>
  <c r="AG368" i="13"/>
  <c r="V368" i="13"/>
  <c r="T368" i="13"/>
  <c r="U368" i="13" s="1"/>
  <c r="X368" i="13" s="1"/>
  <c r="AD368" i="13" s="1"/>
  <c r="S368" i="13"/>
  <c r="Q368" i="13"/>
  <c r="AG367" i="13"/>
  <c r="V367" i="13"/>
  <c r="T367" i="13"/>
  <c r="U367" i="13" s="1"/>
  <c r="X367" i="13" s="1"/>
  <c r="AC367" i="13" s="1"/>
  <c r="S367" i="13"/>
  <c r="Q367" i="13"/>
  <c r="AG366" i="13"/>
  <c r="V366" i="13"/>
  <c r="T366" i="13"/>
  <c r="S366" i="13"/>
  <c r="Q366" i="13"/>
  <c r="AG365" i="13"/>
  <c r="V365" i="13"/>
  <c r="T365" i="13"/>
  <c r="U365" i="13" s="1"/>
  <c r="S365" i="13"/>
  <c r="Q365" i="13"/>
  <c r="AG364" i="13"/>
  <c r="V364" i="13"/>
  <c r="T364" i="13"/>
  <c r="U364" i="13" s="1"/>
  <c r="X364" i="13" s="1"/>
  <c r="S364" i="13"/>
  <c r="Q364" i="13"/>
  <c r="AG363" i="13"/>
  <c r="V363" i="13"/>
  <c r="T363" i="13"/>
  <c r="S363" i="13"/>
  <c r="Q363" i="13"/>
  <c r="AG362" i="13"/>
  <c r="V362" i="13"/>
  <c r="T362" i="13"/>
  <c r="U362" i="13" s="1"/>
  <c r="X362" i="13" s="1"/>
  <c r="AB362" i="13" s="1"/>
  <c r="S362" i="13"/>
  <c r="Q362" i="13"/>
  <c r="AG361" i="13"/>
  <c r="V361" i="13"/>
  <c r="T361" i="13"/>
  <c r="S361" i="13"/>
  <c r="Q361" i="13"/>
  <c r="AG360" i="13"/>
  <c r="V360" i="13"/>
  <c r="T360" i="13"/>
  <c r="U360" i="13" s="1"/>
  <c r="X360" i="13" s="1"/>
  <c r="S360" i="13"/>
  <c r="Q360" i="13"/>
  <c r="AG359" i="13"/>
  <c r="V359" i="13"/>
  <c r="T359" i="13"/>
  <c r="U359" i="13" s="1"/>
  <c r="X359" i="13" s="1"/>
  <c r="Y359" i="13" s="1"/>
  <c r="S359" i="13"/>
  <c r="Q359" i="13"/>
  <c r="AG358" i="13"/>
  <c r="V358" i="13"/>
  <c r="T358" i="13"/>
  <c r="S358" i="13"/>
  <c r="Q358" i="13"/>
  <c r="AG357" i="13"/>
  <c r="V357" i="13"/>
  <c r="T357" i="13"/>
  <c r="U357" i="13" s="1"/>
  <c r="X357" i="13" s="1"/>
  <c r="S357" i="13"/>
  <c r="Q357" i="13"/>
  <c r="AG356" i="13"/>
  <c r="V356" i="13"/>
  <c r="T356" i="13"/>
  <c r="U356" i="13" s="1"/>
  <c r="X356" i="13" s="1"/>
  <c r="S356" i="13"/>
  <c r="Q356" i="13"/>
  <c r="AG355" i="13"/>
  <c r="V355" i="13"/>
  <c r="T355" i="13"/>
  <c r="U355" i="13" s="1"/>
  <c r="X355" i="13" s="1"/>
  <c r="AD355" i="13" s="1"/>
  <c r="S355" i="13"/>
  <c r="Q355" i="13"/>
  <c r="AG354" i="13"/>
  <c r="V354" i="13"/>
  <c r="T354" i="13"/>
  <c r="S354" i="13"/>
  <c r="Q354" i="13"/>
  <c r="AG353" i="13"/>
  <c r="V353" i="13"/>
  <c r="T353" i="13"/>
  <c r="S353" i="13"/>
  <c r="Q353" i="13"/>
  <c r="AG352" i="13"/>
  <c r="V352" i="13"/>
  <c r="T352" i="13"/>
  <c r="U352" i="13" s="1"/>
  <c r="S352" i="13"/>
  <c r="Q352" i="13"/>
  <c r="AG351" i="13"/>
  <c r="V351" i="13"/>
  <c r="T351" i="13"/>
  <c r="U351" i="13" s="1"/>
  <c r="X351" i="13" s="1"/>
  <c r="S351" i="13"/>
  <c r="Q351" i="13"/>
  <c r="AG350" i="13"/>
  <c r="V350" i="13"/>
  <c r="T350" i="13"/>
  <c r="U350" i="13" s="1"/>
  <c r="S350" i="13"/>
  <c r="Q350" i="13"/>
  <c r="AG349" i="13"/>
  <c r="V349" i="13"/>
  <c r="T349" i="13"/>
  <c r="U349" i="13" s="1"/>
  <c r="X349" i="13" s="1"/>
  <c r="S349" i="13"/>
  <c r="Q349" i="13"/>
  <c r="AG348" i="13"/>
  <c r="V348" i="13"/>
  <c r="T348" i="13"/>
  <c r="S348" i="13"/>
  <c r="Q348" i="13"/>
  <c r="AG347" i="13"/>
  <c r="V347" i="13"/>
  <c r="T347" i="13"/>
  <c r="U347" i="13" s="1"/>
  <c r="X347" i="13" s="1"/>
  <c r="AA347" i="13" s="1"/>
  <c r="S347" i="13"/>
  <c r="Q347" i="13"/>
  <c r="AG346" i="13"/>
  <c r="V346" i="13"/>
  <c r="T346" i="13"/>
  <c r="U346" i="13" s="1"/>
  <c r="X346" i="13" s="1"/>
  <c r="S346" i="13"/>
  <c r="Q346" i="13"/>
  <c r="AG345" i="13"/>
  <c r="V345" i="13"/>
  <c r="T345" i="13"/>
  <c r="U345" i="13" s="1"/>
  <c r="S345" i="13"/>
  <c r="Q345" i="13"/>
  <c r="AG344" i="13"/>
  <c r="V344" i="13"/>
  <c r="T344" i="13"/>
  <c r="U344" i="13" s="1"/>
  <c r="X344" i="13" s="1"/>
  <c r="S344" i="13"/>
  <c r="Q344" i="13"/>
  <c r="AG343" i="13"/>
  <c r="V343" i="13"/>
  <c r="T343" i="13"/>
  <c r="U343" i="13" s="1"/>
  <c r="S343" i="13"/>
  <c r="Q343" i="13"/>
  <c r="AG342" i="13"/>
  <c r="V342" i="13"/>
  <c r="T342" i="13"/>
  <c r="S342" i="13"/>
  <c r="Q342" i="13"/>
  <c r="AG341" i="13"/>
  <c r="V341" i="13"/>
  <c r="T341" i="13"/>
  <c r="U341" i="13" s="1"/>
  <c r="X341" i="13" s="1"/>
  <c r="S341" i="13"/>
  <c r="Q341" i="13"/>
  <c r="AG340" i="13"/>
  <c r="V340" i="13"/>
  <c r="T340" i="13"/>
  <c r="S340" i="13"/>
  <c r="Q340" i="13"/>
  <c r="AG339" i="13"/>
  <c r="V339" i="13"/>
  <c r="T339" i="13"/>
  <c r="U339" i="13" s="1"/>
  <c r="X339" i="13" s="1"/>
  <c r="S339" i="13"/>
  <c r="Q339" i="13"/>
  <c r="AG338" i="13"/>
  <c r="V338" i="13"/>
  <c r="T338" i="13"/>
  <c r="U338" i="13" s="1"/>
  <c r="X338" i="13" s="1"/>
  <c r="S338" i="13"/>
  <c r="Q338" i="13"/>
  <c r="AG337" i="13"/>
  <c r="V337" i="13"/>
  <c r="T337" i="13"/>
  <c r="U337" i="13" s="1"/>
  <c r="S337" i="13"/>
  <c r="Q337" i="13"/>
  <c r="AG336" i="13"/>
  <c r="V336" i="13"/>
  <c r="T336" i="13"/>
  <c r="U336" i="13" s="1"/>
  <c r="X336" i="13" s="1"/>
  <c r="S336" i="13"/>
  <c r="Q336" i="13"/>
  <c r="AG335" i="13"/>
  <c r="V335" i="13"/>
  <c r="T335" i="13"/>
  <c r="U335" i="13" s="1"/>
  <c r="S335" i="13"/>
  <c r="Q335" i="13"/>
  <c r="AG334" i="13"/>
  <c r="V334" i="13"/>
  <c r="T334" i="13"/>
  <c r="S334" i="13"/>
  <c r="Q334" i="13"/>
  <c r="AG333" i="13"/>
  <c r="V333" i="13"/>
  <c r="T333" i="13"/>
  <c r="U333" i="13" s="1"/>
  <c r="X333" i="13" s="1"/>
  <c r="AC333" i="13" s="1"/>
  <c r="S333" i="13"/>
  <c r="Q333" i="13"/>
  <c r="AG332" i="13"/>
  <c r="V332" i="13"/>
  <c r="T332" i="13"/>
  <c r="S332" i="13"/>
  <c r="Q332" i="13"/>
  <c r="AG331" i="13"/>
  <c r="V331" i="13"/>
  <c r="T331" i="13"/>
  <c r="U331" i="13" s="1"/>
  <c r="X331" i="13" s="1"/>
  <c r="S331" i="13"/>
  <c r="Q331" i="13"/>
  <c r="AG330" i="13"/>
  <c r="V330" i="13"/>
  <c r="T330" i="13"/>
  <c r="U330" i="13" s="1"/>
  <c r="X330" i="13" s="1"/>
  <c r="Z330" i="13" s="1"/>
  <c r="S330" i="13"/>
  <c r="Q330" i="13"/>
  <c r="AG329" i="13"/>
  <c r="V329" i="13"/>
  <c r="T329" i="13"/>
  <c r="S329" i="13"/>
  <c r="Q329" i="13"/>
  <c r="AG328" i="13"/>
  <c r="V328" i="13"/>
  <c r="T328" i="13"/>
  <c r="S328" i="13"/>
  <c r="Q328" i="13"/>
  <c r="AG327" i="13"/>
  <c r="V327" i="13"/>
  <c r="T327" i="13"/>
  <c r="U327" i="13" s="1"/>
  <c r="S327" i="13"/>
  <c r="Q327" i="13"/>
  <c r="AG326" i="13"/>
  <c r="V326" i="13"/>
  <c r="T326" i="13"/>
  <c r="S326" i="13"/>
  <c r="Q326" i="13"/>
  <c r="AG325" i="13"/>
  <c r="V325" i="13"/>
  <c r="T325" i="13"/>
  <c r="U325" i="13" s="1"/>
  <c r="X325" i="13" s="1"/>
  <c r="AF325" i="13" s="1"/>
  <c r="S325" i="13"/>
  <c r="Q325" i="13"/>
  <c r="AG324" i="13"/>
  <c r="V324" i="13"/>
  <c r="T324" i="13"/>
  <c r="S324" i="13"/>
  <c r="Q324" i="13"/>
  <c r="AG323" i="13"/>
  <c r="V323" i="13"/>
  <c r="T323" i="13"/>
  <c r="U323" i="13" s="1"/>
  <c r="X323" i="13" s="1"/>
  <c r="S323" i="13"/>
  <c r="Q323" i="13"/>
  <c r="AG322" i="13"/>
  <c r="V322" i="13"/>
  <c r="T322" i="13"/>
  <c r="U322" i="13" s="1"/>
  <c r="X322" i="13" s="1"/>
  <c r="S322" i="13"/>
  <c r="Q322" i="13"/>
  <c r="AG321" i="13"/>
  <c r="V321" i="13"/>
  <c r="T321" i="13"/>
  <c r="U321" i="13" s="1"/>
  <c r="X321" i="13" s="1"/>
  <c r="S321" i="13"/>
  <c r="Q321" i="13"/>
  <c r="AG320" i="13"/>
  <c r="V320" i="13"/>
  <c r="T320" i="13"/>
  <c r="U320" i="13" s="1"/>
  <c r="X320" i="13" s="1"/>
  <c r="S320" i="13"/>
  <c r="Q320" i="13"/>
  <c r="AG319" i="13"/>
  <c r="V319" i="13"/>
  <c r="T319" i="13"/>
  <c r="S319" i="13"/>
  <c r="Q319" i="13"/>
  <c r="AG318" i="13"/>
  <c r="V318" i="13"/>
  <c r="T318" i="13"/>
  <c r="U318" i="13" s="1"/>
  <c r="X318" i="13" s="1"/>
  <c r="S318" i="13"/>
  <c r="Q318" i="13"/>
  <c r="AG317" i="13"/>
  <c r="V317" i="13"/>
  <c r="T317" i="13"/>
  <c r="U317" i="13" s="1"/>
  <c r="S317" i="13"/>
  <c r="Q317" i="13"/>
  <c r="AG316" i="13"/>
  <c r="V316" i="13"/>
  <c r="T316" i="13"/>
  <c r="U316" i="13" s="1"/>
  <c r="X316" i="13" s="1"/>
  <c r="S316" i="13"/>
  <c r="Q316" i="13"/>
  <c r="AG315" i="13"/>
  <c r="V315" i="13"/>
  <c r="T315" i="13"/>
  <c r="U315" i="13" s="1"/>
  <c r="X315" i="13" s="1"/>
  <c r="S315" i="13"/>
  <c r="Q315" i="13"/>
  <c r="AG314" i="13"/>
  <c r="V314" i="13"/>
  <c r="T314" i="13"/>
  <c r="U314" i="13" s="1"/>
  <c r="X314" i="13" s="1"/>
  <c r="S314" i="13"/>
  <c r="Q314" i="13"/>
  <c r="AG313" i="13"/>
  <c r="V313" i="13"/>
  <c r="T313" i="13"/>
  <c r="U313" i="13" s="1"/>
  <c r="X313" i="13" s="1"/>
  <c r="AF313" i="13" s="1"/>
  <c r="S313" i="13"/>
  <c r="Q313" i="13"/>
  <c r="AG312" i="13"/>
  <c r="V312" i="13"/>
  <c r="T312" i="13"/>
  <c r="S312" i="13"/>
  <c r="Q312" i="13"/>
  <c r="AG311" i="13"/>
  <c r="V311" i="13"/>
  <c r="T311" i="13"/>
  <c r="U311" i="13" s="1"/>
  <c r="X311" i="13" s="1"/>
  <c r="S311" i="13"/>
  <c r="Q311" i="13"/>
  <c r="AG310" i="13"/>
  <c r="V310" i="13"/>
  <c r="T310" i="13"/>
  <c r="S310" i="13"/>
  <c r="Q310" i="13"/>
  <c r="AG309" i="13"/>
  <c r="V309" i="13"/>
  <c r="T309" i="13"/>
  <c r="U309" i="13" s="1"/>
  <c r="X309" i="13" s="1"/>
  <c r="S309" i="13"/>
  <c r="Q309" i="13"/>
  <c r="AG308" i="13"/>
  <c r="V308" i="13"/>
  <c r="T308" i="13"/>
  <c r="U308" i="13" s="1"/>
  <c r="X308" i="13" s="1"/>
  <c r="S308" i="13"/>
  <c r="Q308" i="13"/>
  <c r="AG307" i="13"/>
  <c r="V307" i="13"/>
  <c r="T307" i="13"/>
  <c r="S307" i="13"/>
  <c r="Q307" i="13"/>
  <c r="AG306" i="13"/>
  <c r="V306" i="13"/>
  <c r="T306" i="13"/>
  <c r="U306" i="13" s="1"/>
  <c r="X306" i="13" s="1"/>
  <c r="S306" i="13"/>
  <c r="Q306" i="13"/>
  <c r="AG305" i="13"/>
  <c r="V305" i="13"/>
  <c r="T305" i="13"/>
  <c r="U305" i="13" s="1"/>
  <c r="X305" i="13" s="1"/>
  <c r="S305" i="13"/>
  <c r="Q305" i="13"/>
  <c r="AG304" i="13"/>
  <c r="V304" i="13"/>
  <c r="T304" i="13"/>
  <c r="U304" i="13" s="1"/>
  <c r="X304" i="13" s="1"/>
  <c r="S304" i="13"/>
  <c r="Q304" i="13"/>
  <c r="AG303" i="13"/>
  <c r="V303" i="13"/>
  <c r="T303" i="13"/>
  <c r="U303" i="13" s="1"/>
  <c r="X303" i="13" s="1"/>
  <c r="S303" i="13"/>
  <c r="Q303" i="13"/>
  <c r="AG302" i="13"/>
  <c r="V302" i="13"/>
  <c r="T302" i="13"/>
  <c r="U302" i="13" s="1"/>
  <c r="X302" i="13" s="1"/>
  <c r="S302" i="13"/>
  <c r="Q302" i="13"/>
  <c r="AG301" i="13"/>
  <c r="V301" i="13"/>
  <c r="T301" i="13"/>
  <c r="S301" i="13"/>
  <c r="Q301" i="13"/>
  <c r="AG300" i="13"/>
  <c r="V300" i="13"/>
  <c r="T300" i="13"/>
  <c r="U300" i="13" s="1"/>
  <c r="X300" i="13" s="1"/>
  <c r="S300" i="13"/>
  <c r="Q300" i="13"/>
  <c r="AG299" i="13"/>
  <c r="V299" i="13"/>
  <c r="T299" i="13"/>
  <c r="S299" i="13"/>
  <c r="Q299" i="13"/>
  <c r="AG298" i="13"/>
  <c r="V298" i="13"/>
  <c r="T298" i="13"/>
  <c r="U298" i="13" s="1"/>
  <c r="X298" i="13" s="1"/>
  <c r="S298" i="13"/>
  <c r="Q298" i="13"/>
  <c r="AG297" i="13"/>
  <c r="V297" i="13"/>
  <c r="T297" i="13"/>
  <c r="U297" i="13" s="1"/>
  <c r="X297" i="13" s="1"/>
  <c r="AF297" i="13" s="1"/>
  <c r="S297" i="13"/>
  <c r="Q297" i="13"/>
  <c r="AG296" i="13"/>
  <c r="V296" i="13"/>
  <c r="T296" i="13"/>
  <c r="U296" i="13" s="1"/>
  <c r="S296" i="13"/>
  <c r="Q296" i="13"/>
  <c r="AG295" i="13"/>
  <c r="V295" i="13"/>
  <c r="T295" i="13"/>
  <c r="U295" i="13" s="1"/>
  <c r="X295" i="13" s="1"/>
  <c r="S295" i="13"/>
  <c r="Q295" i="13"/>
  <c r="AG294" i="13"/>
  <c r="V294" i="13"/>
  <c r="T294" i="13"/>
  <c r="U294" i="13" s="1"/>
  <c r="X294" i="13" s="1"/>
  <c r="AC294" i="13" s="1"/>
  <c r="S294" i="13"/>
  <c r="Q294" i="13"/>
  <c r="AG293" i="13"/>
  <c r="V293" i="13"/>
  <c r="T293" i="13"/>
  <c r="S293" i="13"/>
  <c r="Q293" i="13"/>
  <c r="AG292" i="13"/>
  <c r="V292" i="13"/>
  <c r="T292" i="13"/>
  <c r="U292" i="13" s="1"/>
  <c r="X292" i="13" s="1"/>
  <c r="AA292" i="13" s="1"/>
  <c r="S292" i="13"/>
  <c r="Q292" i="13"/>
  <c r="AG291" i="13"/>
  <c r="V291" i="13"/>
  <c r="T291" i="13"/>
  <c r="S291" i="13"/>
  <c r="Q291" i="13"/>
  <c r="AG290" i="13"/>
  <c r="V290" i="13"/>
  <c r="T290" i="13"/>
  <c r="U290" i="13" s="1"/>
  <c r="X290" i="13" s="1"/>
  <c r="Y290" i="13" s="1"/>
  <c r="S290" i="13"/>
  <c r="Q290" i="13"/>
  <c r="AG289" i="13"/>
  <c r="V289" i="13"/>
  <c r="T289" i="13"/>
  <c r="U289" i="13" s="1"/>
  <c r="X289" i="13" s="1"/>
  <c r="S289" i="13"/>
  <c r="Q289" i="13"/>
  <c r="AG288" i="13"/>
  <c r="V288" i="13"/>
  <c r="T288" i="13"/>
  <c r="U288" i="13" s="1"/>
  <c r="X288" i="13" s="1"/>
  <c r="S288" i="13"/>
  <c r="Q288" i="13"/>
  <c r="AG287" i="13"/>
  <c r="V287" i="13"/>
  <c r="T287" i="13"/>
  <c r="U287" i="13" s="1"/>
  <c r="X287" i="13" s="1"/>
  <c r="AD287" i="13" s="1"/>
  <c r="S287" i="13"/>
  <c r="Q287" i="13"/>
  <c r="AG286" i="13"/>
  <c r="V286" i="13"/>
  <c r="T286" i="13"/>
  <c r="U286" i="13" s="1"/>
  <c r="X286" i="13" s="1"/>
  <c r="AC286" i="13" s="1"/>
  <c r="S286" i="13"/>
  <c r="Q286" i="13"/>
  <c r="AG285" i="13"/>
  <c r="V285" i="13"/>
  <c r="T285" i="13"/>
  <c r="S285" i="13"/>
  <c r="Q285" i="13"/>
  <c r="AG284" i="13"/>
  <c r="V284" i="13"/>
  <c r="T284" i="13"/>
  <c r="U284" i="13" s="1"/>
  <c r="X284" i="13" s="1"/>
  <c r="AA284" i="13" s="1"/>
  <c r="S284" i="13"/>
  <c r="Q284" i="13"/>
  <c r="AG283" i="13"/>
  <c r="V283" i="13"/>
  <c r="T283" i="13"/>
  <c r="S283" i="13"/>
  <c r="Q283" i="13"/>
  <c r="AG282" i="13"/>
  <c r="V282" i="13"/>
  <c r="T282" i="13"/>
  <c r="U282" i="13" s="1"/>
  <c r="X282" i="13" s="1"/>
  <c r="AA282" i="13" s="1"/>
  <c r="S282" i="13"/>
  <c r="Q282" i="13"/>
  <c r="AG281" i="13"/>
  <c r="V281" i="13"/>
  <c r="T281" i="13"/>
  <c r="U281" i="13" s="1"/>
  <c r="X281" i="13" s="1"/>
  <c r="S281" i="13"/>
  <c r="Q281" i="13"/>
  <c r="AG280" i="13"/>
  <c r="V280" i="13"/>
  <c r="T280" i="13"/>
  <c r="U280" i="13" s="1"/>
  <c r="S280" i="13"/>
  <c r="Q280" i="13"/>
  <c r="AG279" i="13"/>
  <c r="V279" i="13"/>
  <c r="T279" i="13"/>
  <c r="U279" i="13" s="1"/>
  <c r="X279" i="13" s="1"/>
  <c r="AF279" i="13" s="1"/>
  <c r="S279" i="13"/>
  <c r="Q279" i="13"/>
  <c r="AG278" i="13"/>
  <c r="V278" i="13"/>
  <c r="T278" i="13"/>
  <c r="U278" i="13" s="1"/>
  <c r="S278" i="13"/>
  <c r="Q278" i="13"/>
  <c r="AG277" i="13"/>
  <c r="V277" i="13"/>
  <c r="T277" i="13"/>
  <c r="U277" i="13" s="1"/>
  <c r="X277" i="13" s="1"/>
  <c r="S277" i="13"/>
  <c r="Q277" i="13"/>
  <c r="AG276" i="13"/>
  <c r="V276" i="13"/>
  <c r="T276" i="13"/>
  <c r="U276" i="13" s="1"/>
  <c r="X276" i="13" s="1"/>
  <c r="S276" i="13"/>
  <c r="Q276" i="13"/>
  <c r="AG275" i="13"/>
  <c r="V275" i="13"/>
  <c r="T275" i="13"/>
  <c r="S275" i="13"/>
  <c r="Q275" i="13"/>
  <c r="AG274" i="13"/>
  <c r="V274" i="13"/>
  <c r="T274" i="13"/>
  <c r="U274" i="13" s="1"/>
  <c r="X274" i="13" s="1"/>
  <c r="AD274" i="13" s="1"/>
  <c r="S274" i="13"/>
  <c r="Q274" i="13"/>
  <c r="AG273" i="13"/>
  <c r="V273" i="13"/>
  <c r="T273" i="13"/>
  <c r="U273" i="13" s="1"/>
  <c r="X273" i="13" s="1"/>
  <c r="S273" i="13"/>
  <c r="Q273" i="13"/>
  <c r="AG272" i="13"/>
  <c r="V272" i="13"/>
  <c r="T272" i="13"/>
  <c r="S272" i="13"/>
  <c r="Q272" i="13"/>
  <c r="AG271" i="13"/>
  <c r="V271" i="13"/>
  <c r="T271" i="13"/>
  <c r="U271" i="13" s="1"/>
  <c r="X271" i="13" s="1"/>
  <c r="S271" i="13"/>
  <c r="Q271" i="13"/>
  <c r="AG270" i="13"/>
  <c r="V270" i="13"/>
  <c r="T270" i="13"/>
  <c r="U270" i="13" s="1"/>
  <c r="X270" i="13" s="1"/>
  <c r="S270" i="13"/>
  <c r="Q270" i="13"/>
  <c r="AG269" i="13"/>
  <c r="V269" i="13"/>
  <c r="T269" i="13"/>
  <c r="U269" i="13" s="1"/>
  <c r="X269" i="13" s="1"/>
  <c r="S269" i="13"/>
  <c r="Q269" i="13"/>
  <c r="AG268" i="13"/>
  <c r="V268" i="13"/>
  <c r="T268" i="13"/>
  <c r="S268" i="13"/>
  <c r="Q268" i="13"/>
  <c r="AG267" i="13"/>
  <c r="V267" i="13"/>
  <c r="T267" i="13"/>
  <c r="U267" i="13" s="1"/>
  <c r="X267" i="13" s="1"/>
  <c r="S267" i="13"/>
  <c r="Q267" i="13"/>
  <c r="AG266" i="13"/>
  <c r="V266" i="13"/>
  <c r="T266" i="13"/>
  <c r="U266" i="13" s="1"/>
  <c r="X266" i="13" s="1"/>
  <c r="S266" i="13"/>
  <c r="Q266" i="13"/>
  <c r="AG265" i="13"/>
  <c r="V265" i="13"/>
  <c r="T265" i="13"/>
  <c r="S265" i="13"/>
  <c r="Q265" i="13"/>
  <c r="AG264" i="13"/>
  <c r="V264" i="13"/>
  <c r="T264" i="13"/>
  <c r="S264" i="13"/>
  <c r="Q264" i="13"/>
  <c r="AG263" i="13"/>
  <c r="V263" i="13"/>
  <c r="T263" i="13"/>
  <c r="U263" i="13" s="1"/>
  <c r="X263" i="13" s="1"/>
  <c r="Z263" i="13" s="1"/>
  <c r="S263" i="13"/>
  <c r="Q263" i="13"/>
  <c r="AG262" i="13"/>
  <c r="V262" i="13"/>
  <c r="T262" i="13"/>
  <c r="U262" i="13" s="1"/>
  <c r="X262" i="13" s="1"/>
  <c r="Y262" i="13" s="1"/>
  <c r="S262" i="13"/>
  <c r="Q262" i="13"/>
  <c r="AG261" i="13"/>
  <c r="V261" i="13"/>
  <c r="T261" i="13"/>
  <c r="U261" i="13" s="1"/>
  <c r="X261" i="13" s="1"/>
  <c r="S261" i="13"/>
  <c r="Q261" i="13"/>
  <c r="AG260" i="13"/>
  <c r="V260" i="13"/>
  <c r="T260" i="13"/>
  <c r="U260" i="13" s="1"/>
  <c r="X260" i="13" s="1"/>
  <c r="S260" i="13"/>
  <c r="Q260" i="13"/>
  <c r="AG259" i="13"/>
  <c r="V259" i="13"/>
  <c r="T259" i="13"/>
  <c r="U259" i="13" s="1"/>
  <c r="X259" i="13" s="1"/>
  <c r="S259" i="13"/>
  <c r="Q259" i="13"/>
  <c r="AG258" i="13"/>
  <c r="V258" i="13"/>
  <c r="T258" i="13"/>
  <c r="U258" i="13" s="1"/>
  <c r="X258" i="13" s="1"/>
  <c r="AC258" i="13" s="1"/>
  <c r="S258" i="13"/>
  <c r="Q258" i="13"/>
  <c r="AG257" i="13"/>
  <c r="V257" i="13"/>
  <c r="T257" i="13"/>
  <c r="U257" i="13" s="1"/>
  <c r="X257" i="13" s="1"/>
  <c r="AB257" i="13" s="1"/>
  <c r="S257" i="13"/>
  <c r="Q257" i="13"/>
  <c r="AG256" i="13"/>
  <c r="V256" i="13"/>
  <c r="T256" i="13"/>
  <c r="U256" i="13" s="1"/>
  <c r="X256" i="13" s="1"/>
  <c r="S256" i="13"/>
  <c r="Q256" i="13"/>
  <c r="AG255" i="13"/>
  <c r="V255" i="13"/>
  <c r="T255" i="13"/>
  <c r="U255" i="13" s="1"/>
  <c r="X255" i="13" s="1"/>
  <c r="S255" i="13"/>
  <c r="Q255" i="13"/>
  <c r="AG254" i="13"/>
  <c r="V254" i="13"/>
  <c r="T254" i="13"/>
  <c r="U254" i="13" s="1"/>
  <c r="X254" i="13" s="1"/>
  <c r="S254" i="13"/>
  <c r="Q254" i="13"/>
  <c r="AG253" i="13"/>
  <c r="V253" i="13"/>
  <c r="T253" i="13"/>
  <c r="U253" i="13" s="1"/>
  <c r="X253" i="13" s="1"/>
  <c r="S253" i="13"/>
  <c r="Q253" i="13"/>
  <c r="AG252" i="13"/>
  <c r="V252" i="13"/>
  <c r="T252" i="13"/>
  <c r="U252" i="13" s="1"/>
  <c r="S252" i="13"/>
  <c r="Q252" i="13"/>
  <c r="AG251" i="13"/>
  <c r="V251" i="13"/>
  <c r="T251" i="13"/>
  <c r="U251" i="13" s="1"/>
  <c r="X251" i="13" s="1"/>
  <c r="AD251" i="13" s="1"/>
  <c r="S251" i="13"/>
  <c r="Q251" i="13"/>
  <c r="AG250" i="13"/>
  <c r="V250" i="13"/>
  <c r="T250" i="13"/>
  <c r="U250" i="13" s="1"/>
  <c r="X250" i="13" s="1"/>
  <c r="S250" i="13"/>
  <c r="Q250" i="13"/>
  <c r="AG249" i="13"/>
  <c r="V249" i="13"/>
  <c r="T249" i="13"/>
  <c r="S249" i="13"/>
  <c r="Q249" i="13"/>
  <c r="AG248" i="13"/>
  <c r="V248" i="13"/>
  <c r="T248" i="13"/>
  <c r="U248" i="13" s="1"/>
  <c r="X248" i="13" s="1"/>
  <c r="AA248" i="13" s="1"/>
  <c r="S248" i="13"/>
  <c r="Q248" i="13"/>
  <c r="AG247" i="13"/>
  <c r="V247" i="13"/>
  <c r="T247" i="13"/>
  <c r="U247" i="13" s="1"/>
  <c r="X247" i="13" s="1"/>
  <c r="Z247" i="13" s="1"/>
  <c r="S247" i="13"/>
  <c r="Q247" i="13"/>
  <c r="AG246" i="13"/>
  <c r="V246" i="13"/>
  <c r="T246" i="13"/>
  <c r="U246" i="13" s="1"/>
  <c r="X246" i="13" s="1"/>
  <c r="Y246" i="13" s="1"/>
  <c r="S246" i="13"/>
  <c r="Q246" i="13"/>
  <c r="AG245" i="13"/>
  <c r="V245" i="13"/>
  <c r="T245" i="13"/>
  <c r="U245" i="13" s="1"/>
  <c r="X245" i="13" s="1"/>
  <c r="S245" i="13"/>
  <c r="Q245" i="13"/>
  <c r="AG244" i="13"/>
  <c r="V244" i="13"/>
  <c r="T244" i="13"/>
  <c r="U244" i="13" s="1"/>
  <c r="X244" i="13" s="1"/>
  <c r="S244" i="13"/>
  <c r="Q244" i="13"/>
  <c r="AG243" i="13"/>
  <c r="V243" i="13"/>
  <c r="T243" i="13"/>
  <c r="U243" i="13" s="1"/>
  <c r="X243" i="13" s="1"/>
  <c r="S243" i="13"/>
  <c r="Q243" i="13"/>
  <c r="AG242" i="13"/>
  <c r="V242" i="13"/>
  <c r="T242" i="13"/>
  <c r="U242" i="13" s="1"/>
  <c r="X242" i="13" s="1"/>
  <c r="AC242" i="13" s="1"/>
  <c r="S242" i="13"/>
  <c r="Q242" i="13"/>
  <c r="AG241" i="13"/>
  <c r="V241" i="13"/>
  <c r="T241" i="13"/>
  <c r="U241" i="13" s="1"/>
  <c r="X241" i="13" s="1"/>
  <c r="AB241" i="13" s="1"/>
  <c r="S241" i="13"/>
  <c r="Q241" i="13"/>
  <c r="AG240" i="13"/>
  <c r="V240" i="13"/>
  <c r="T240" i="13"/>
  <c r="U240" i="13" s="1"/>
  <c r="X240" i="13" s="1"/>
  <c r="S240" i="13"/>
  <c r="Q240" i="13"/>
  <c r="AG239" i="13"/>
  <c r="V239" i="13"/>
  <c r="T239" i="13"/>
  <c r="U239" i="13" s="1"/>
  <c r="X239" i="13" s="1"/>
  <c r="S239" i="13"/>
  <c r="Q239" i="13"/>
  <c r="AG238" i="13"/>
  <c r="V238" i="13"/>
  <c r="T238" i="13"/>
  <c r="U238" i="13" s="1"/>
  <c r="X238" i="13" s="1"/>
  <c r="S238" i="13"/>
  <c r="Q238" i="13"/>
  <c r="AG237" i="13"/>
  <c r="V237" i="13"/>
  <c r="T237" i="13"/>
  <c r="U237" i="13" s="1"/>
  <c r="X237" i="13" s="1"/>
  <c r="AF237" i="13" s="1"/>
  <c r="S237" i="13"/>
  <c r="Q237" i="13"/>
  <c r="AG236" i="13"/>
  <c r="V236" i="13"/>
  <c r="T236" i="13"/>
  <c r="U236" i="13" s="1"/>
  <c r="S236" i="13"/>
  <c r="Q236" i="13"/>
  <c r="AG235" i="13"/>
  <c r="V235" i="13"/>
  <c r="T235" i="13"/>
  <c r="U235" i="13" s="1"/>
  <c r="X235" i="13" s="1"/>
  <c r="AD235" i="13" s="1"/>
  <c r="S235" i="13"/>
  <c r="Q235" i="13"/>
  <c r="AG234" i="13"/>
  <c r="V234" i="13"/>
  <c r="T234" i="13"/>
  <c r="U234" i="13" s="1"/>
  <c r="X234" i="13" s="1"/>
  <c r="AC234" i="13" s="1"/>
  <c r="S234" i="13"/>
  <c r="Q234" i="13"/>
  <c r="AG233" i="13"/>
  <c r="V233" i="13"/>
  <c r="T233" i="13"/>
  <c r="S233" i="13"/>
  <c r="Q233" i="13"/>
  <c r="AG232" i="13"/>
  <c r="V232" i="13"/>
  <c r="T232" i="13"/>
  <c r="U232" i="13" s="1"/>
  <c r="X232" i="13" s="1"/>
  <c r="AA232" i="13" s="1"/>
  <c r="S232" i="13"/>
  <c r="Q232" i="13"/>
  <c r="AG231" i="13"/>
  <c r="V231" i="13"/>
  <c r="T231" i="13"/>
  <c r="U231" i="13" s="1"/>
  <c r="X231" i="13" s="1"/>
  <c r="S231" i="13"/>
  <c r="Q231" i="13"/>
  <c r="AG230" i="13"/>
  <c r="V230" i="13"/>
  <c r="T230" i="13"/>
  <c r="U230" i="13" s="1"/>
  <c r="X230" i="13" s="1"/>
  <c r="Y230" i="13" s="1"/>
  <c r="S230" i="13"/>
  <c r="Q230" i="13"/>
  <c r="AG229" i="13"/>
  <c r="V229" i="13"/>
  <c r="T229" i="13"/>
  <c r="S229" i="13"/>
  <c r="Q229" i="13"/>
  <c r="AG228" i="13"/>
  <c r="V228" i="13"/>
  <c r="T228" i="13"/>
  <c r="U228" i="13" s="1"/>
  <c r="X228" i="13" s="1"/>
  <c r="S228" i="13"/>
  <c r="Q228" i="13"/>
  <c r="AG227" i="13"/>
  <c r="V227" i="13"/>
  <c r="T227" i="13"/>
  <c r="U227" i="13" s="1"/>
  <c r="X227" i="13" s="1"/>
  <c r="S227" i="13"/>
  <c r="Q227" i="13"/>
  <c r="AG226" i="13"/>
  <c r="V226" i="13"/>
  <c r="T226" i="13"/>
  <c r="U226" i="13" s="1"/>
  <c r="X226" i="13" s="1"/>
  <c r="AC226" i="13" s="1"/>
  <c r="S226" i="13"/>
  <c r="Q226" i="13"/>
  <c r="AG225" i="13"/>
  <c r="V225" i="13"/>
  <c r="T225" i="13"/>
  <c r="U225" i="13" s="1"/>
  <c r="X225" i="13" s="1"/>
  <c r="S225" i="13"/>
  <c r="Q225" i="13"/>
  <c r="AG224" i="13"/>
  <c r="V224" i="13"/>
  <c r="T224" i="13"/>
  <c r="U224" i="13" s="1"/>
  <c r="X224" i="13" s="1"/>
  <c r="AA224" i="13" s="1"/>
  <c r="S224" i="13"/>
  <c r="Q224" i="13"/>
  <c r="AG223" i="13"/>
  <c r="V223" i="13"/>
  <c r="T223" i="13"/>
  <c r="U223" i="13" s="1"/>
  <c r="S223" i="13"/>
  <c r="Q223" i="13"/>
  <c r="AG222" i="13"/>
  <c r="V222" i="13"/>
  <c r="T222" i="13"/>
  <c r="U222" i="13" s="1"/>
  <c r="X222" i="13" s="1"/>
  <c r="S222" i="13"/>
  <c r="Q222" i="13"/>
  <c r="AG221" i="13"/>
  <c r="V221" i="13"/>
  <c r="T221" i="13"/>
  <c r="U221" i="13" s="1"/>
  <c r="X221" i="13" s="1"/>
  <c r="S221" i="13"/>
  <c r="Q221" i="13"/>
  <c r="AG220" i="13"/>
  <c r="V220" i="13"/>
  <c r="T220" i="13"/>
  <c r="U220" i="13" s="1"/>
  <c r="X220" i="13" s="1"/>
  <c r="S220" i="13"/>
  <c r="Q220" i="13"/>
  <c r="AG219" i="13"/>
  <c r="V219" i="13"/>
  <c r="T219" i="13"/>
  <c r="S219" i="13"/>
  <c r="Q219" i="13"/>
  <c r="AG218" i="13"/>
  <c r="V218" i="13"/>
  <c r="T218" i="13"/>
  <c r="U218" i="13" s="1"/>
  <c r="X218" i="13" s="1"/>
  <c r="S218" i="13"/>
  <c r="Q218" i="13"/>
  <c r="AG217" i="13"/>
  <c r="V217" i="13"/>
  <c r="T217" i="13"/>
  <c r="S217" i="13"/>
  <c r="Q217" i="13"/>
  <c r="AG216" i="13"/>
  <c r="V216" i="13"/>
  <c r="T216" i="13"/>
  <c r="S216" i="13"/>
  <c r="Q216" i="13"/>
  <c r="AG215" i="13"/>
  <c r="V215" i="13"/>
  <c r="T215" i="13"/>
  <c r="U215" i="13" s="1"/>
  <c r="X215" i="13" s="1"/>
  <c r="S215" i="13"/>
  <c r="Q215" i="13"/>
  <c r="AG214" i="13"/>
  <c r="V214" i="13"/>
  <c r="T214" i="13"/>
  <c r="U214" i="13" s="1"/>
  <c r="X214" i="13" s="1"/>
  <c r="AD214" i="13" s="1"/>
  <c r="S214" i="13"/>
  <c r="Q214" i="13"/>
  <c r="AG213" i="13"/>
  <c r="V213" i="13"/>
  <c r="T213" i="13"/>
  <c r="U213" i="13" s="1"/>
  <c r="X213" i="13" s="1"/>
  <c r="S213" i="13"/>
  <c r="Q213" i="13"/>
  <c r="AG212" i="13"/>
  <c r="V212" i="13"/>
  <c r="T212" i="13"/>
  <c r="S212" i="13"/>
  <c r="Q212" i="13"/>
  <c r="AG211" i="13"/>
  <c r="V211" i="13"/>
  <c r="T211" i="13"/>
  <c r="S211" i="13"/>
  <c r="Q211" i="13"/>
  <c r="AG210" i="13"/>
  <c r="V210" i="13"/>
  <c r="T210" i="13"/>
  <c r="U210" i="13" s="1"/>
  <c r="X210" i="13" s="1"/>
  <c r="S210" i="13"/>
  <c r="Q210" i="13"/>
  <c r="AG209" i="13"/>
  <c r="V209" i="13"/>
  <c r="T209" i="13"/>
  <c r="U209" i="13" s="1"/>
  <c r="X209" i="13" s="1"/>
  <c r="Z209" i="13" s="1"/>
  <c r="S209" i="13"/>
  <c r="Q209" i="13"/>
  <c r="AG208" i="13"/>
  <c r="V208" i="13"/>
  <c r="T208" i="13"/>
  <c r="U208" i="13" s="1"/>
  <c r="X208" i="13" s="1"/>
  <c r="S208" i="13"/>
  <c r="Q208" i="13"/>
  <c r="AG207" i="13"/>
  <c r="V207" i="13"/>
  <c r="T207" i="13"/>
  <c r="U207" i="13" s="1"/>
  <c r="X207" i="13" s="1"/>
  <c r="S207" i="13"/>
  <c r="Q207" i="13"/>
  <c r="AG206" i="13"/>
  <c r="V206" i="13"/>
  <c r="T206" i="13"/>
  <c r="S206" i="13"/>
  <c r="Q206" i="13"/>
  <c r="AG205" i="13"/>
  <c r="V205" i="13"/>
  <c r="T205" i="13"/>
  <c r="U205" i="13" s="1"/>
  <c r="X205" i="13" s="1"/>
  <c r="S205" i="13"/>
  <c r="Q205" i="13"/>
  <c r="AG204" i="13"/>
  <c r="V204" i="13"/>
  <c r="T204" i="13"/>
  <c r="U204" i="13" s="1"/>
  <c r="X204" i="13" s="1"/>
  <c r="S204" i="13"/>
  <c r="Q204" i="13"/>
  <c r="AG203" i="13"/>
  <c r="V203" i="13"/>
  <c r="T203" i="13"/>
  <c r="S203" i="13"/>
  <c r="Q203" i="13"/>
  <c r="AG202" i="13"/>
  <c r="V202" i="13"/>
  <c r="T202" i="13"/>
  <c r="U202" i="13" s="1"/>
  <c r="X202" i="13" s="1"/>
  <c r="S202" i="13"/>
  <c r="Q202" i="13"/>
  <c r="AG201" i="13"/>
  <c r="V201" i="13"/>
  <c r="T201" i="13"/>
  <c r="U201" i="13" s="1"/>
  <c r="X201" i="13" s="1"/>
  <c r="AF201" i="13" s="1"/>
  <c r="S201" i="13"/>
  <c r="Q201" i="13"/>
  <c r="AG200" i="13"/>
  <c r="V200" i="13"/>
  <c r="T200" i="13"/>
  <c r="U200" i="13" s="1"/>
  <c r="S200" i="13"/>
  <c r="Q200" i="13"/>
  <c r="AG199" i="13"/>
  <c r="V199" i="13"/>
  <c r="T199" i="13"/>
  <c r="U199" i="13" s="1"/>
  <c r="X199" i="13" s="1"/>
  <c r="S199" i="13"/>
  <c r="Q199" i="13"/>
  <c r="AG198" i="13"/>
  <c r="V198" i="13"/>
  <c r="T198" i="13"/>
  <c r="U198" i="13" s="1"/>
  <c r="X198" i="13" s="1"/>
  <c r="S198" i="13"/>
  <c r="Q198" i="13"/>
  <c r="AG197" i="13"/>
  <c r="V197" i="13"/>
  <c r="T197" i="13"/>
  <c r="S197" i="13"/>
  <c r="Q197" i="13"/>
  <c r="AG196" i="13"/>
  <c r="V196" i="13"/>
  <c r="T196" i="13"/>
  <c r="U196" i="13" s="1"/>
  <c r="X196" i="13" s="1"/>
  <c r="AA196" i="13" s="1"/>
  <c r="S196" i="13"/>
  <c r="Q196" i="13"/>
  <c r="AG195" i="13"/>
  <c r="V195" i="13"/>
  <c r="T195" i="13"/>
  <c r="S195" i="13"/>
  <c r="Q195" i="13"/>
  <c r="AG194" i="13"/>
  <c r="V194" i="13"/>
  <c r="T194" i="13"/>
  <c r="U194" i="13" s="1"/>
  <c r="X194" i="13" s="1"/>
  <c r="Y194" i="13" s="1"/>
  <c r="S194" i="13"/>
  <c r="Q194" i="13"/>
  <c r="AG193" i="13"/>
  <c r="V193" i="13"/>
  <c r="T193" i="13"/>
  <c r="U193" i="13" s="1"/>
  <c r="X193" i="13" s="1"/>
  <c r="S193" i="13"/>
  <c r="Q193" i="13"/>
  <c r="AG192" i="13"/>
  <c r="V192" i="13"/>
  <c r="T192" i="13"/>
  <c r="U192" i="13" s="1"/>
  <c r="S192" i="13"/>
  <c r="Q192" i="13"/>
  <c r="AG191" i="13"/>
  <c r="V191" i="13"/>
  <c r="T191" i="13"/>
  <c r="U191" i="13" s="1"/>
  <c r="X191" i="13" s="1"/>
  <c r="AD191" i="13" s="1"/>
  <c r="S191" i="13"/>
  <c r="Q191" i="13"/>
  <c r="AG190" i="13"/>
  <c r="V190" i="13"/>
  <c r="T190" i="13"/>
  <c r="U190" i="13" s="1"/>
  <c r="X190" i="13" s="1"/>
  <c r="AC190" i="13" s="1"/>
  <c r="S190" i="13"/>
  <c r="Q190" i="13"/>
  <c r="AG189" i="13"/>
  <c r="V189" i="13"/>
  <c r="T189" i="13"/>
  <c r="S189" i="13"/>
  <c r="Q189" i="13"/>
  <c r="AG188" i="13"/>
  <c r="V188" i="13"/>
  <c r="T188" i="13"/>
  <c r="U188" i="13" s="1"/>
  <c r="X188" i="13" s="1"/>
  <c r="AA188" i="13" s="1"/>
  <c r="S188" i="13"/>
  <c r="Q188" i="13"/>
  <c r="AG187" i="13"/>
  <c r="V187" i="13"/>
  <c r="T187" i="13"/>
  <c r="S187" i="13"/>
  <c r="Q187" i="13"/>
  <c r="AG186" i="13"/>
  <c r="V186" i="13"/>
  <c r="T186" i="13"/>
  <c r="U186" i="13" s="1"/>
  <c r="X186" i="13" s="1"/>
  <c r="Y186" i="13" s="1"/>
  <c r="S186" i="13"/>
  <c r="Q186" i="13"/>
  <c r="AG185" i="13"/>
  <c r="V185" i="13"/>
  <c r="T185" i="13"/>
  <c r="U185" i="13" s="1"/>
  <c r="X185" i="13" s="1"/>
  <c r="AF185" i="13" s="1"/>
  <c r="S185" i="13"/>
  <c r="Q185" i="13"/>
  <c r="AG184" i="13"/>
  <c r="V184" i="13"/>
  <c r="T184" i="13"/>
  <c r="U184" i="13" s="1"/>
  <c r="X184" i="13" s="1"/>
  <c r="S184" i="13"/>
  <c r="Q184" i="13"/>
  <c r="AG183" i="13"/>
  <c r="V183" i="13"/>
  <c r="T183" i="13"/>
  <c r="U183" i="13" s="1"/>
  <c r="X183" i="13" s="1"/>
  <c r="AD183" i="13" s="1"/>
  <c r="S183" i="13"/>
  <c r="Q183" i="13"/>
  <c r="AG182" i="13"/>
  <c r="V182" i="13"/>
  <c r="T182" i="13"/>
  <c r="U182" i="13" s="1"/>
  <c r="X182" i="13" s="1"/>
  <c r="S182" i="13"/>
  <c r="Q182" i="13"/>
  <c r="AG181" i="13"/>
  <c r="V181" i="13"/>
  <c r="T181" i="13"/>
  <c r="S181" i="13"/>
  <c r="Q181" i="13"/>
  <c r="AG180" i="13"/>
  <c r="V180" i="13"/>
  <c r="T180" i="13"/>
  <c r="U180" i="13" s="1"/>
  <c r="X180" i="13" s="1"/>
  <c r="AA180" i="13" s="1"/>
  <c r="S180" i="13"/>
  <c r="Q180" i="13"/>
  <c r="AG179" i="13"/>
  <c r="V179" i="13"/>
  <c r="T179" i="13"/>
  <c r="S179" i="13"/>
  <c r="Q179" i="13"/>
  <c r="AG178" i="13"/>
  <c r="V178" i="13"/>
  <c r="T178" i="13"/>
  <c r="U178" i="13" s="1"/>
  <c r="X178" i="13" s="1"/>
  <c r="S178" i="13"/>
  <c r="Q178" i="13"/>
  <c r="AG177" i="13"/>
  <c r="V177" i="13"/>
  <c r="T177" i="13"/>
  <c r="U177" i="13" s="1"/>
  <c r="X177" i="13" s="1"/>
  <c r="AF177" i="13" s="1"/>
  <c r="S177" i="13"/>
  <c r="Q177" i="13"/>
  <c r="AG176" i="13"/>
  <c r="V176" i="13"/>
  <c r="T176" i="13"/>
  <c r="U176" i="13" s="1"/>
  <c r="S176" i="13"/>
  <c r="Q176" i="13"/>
  <c r="AG175" i="13"/>
  <c r="V175" i="13"/>
  <c r="T175" i="13"/>
  <c r="U175" i="13" s="1"/>
  <c r="X175" i="13" s="1"/>
  <c r="AD175" i="13" s="1"/>
  <c r="S175" i="13"/>
  <c r="Q175" i="13"/>
  <c r="AG174" i="13"/>
  <c r="V174" i="13"/>
  <c r="T174" i="13"/>
  <c r="U174" i="13" s="1"/>
  <c r="X174" i="13" s="1"/>
  <c r="S174" i="13"/>
  <c r="Q174" i="13"/>
  <c r="AG173" i="13"/>
  <c r="V173" i="13"/>
  <c r="T173" i="13"/>
  <c r="S173" i="13"/>
  <c r="Q173" i="13"/>
  <c r="AG172" i="13"/>
  <c r="V172" i="13"/>
  <c r="T172" i="13"/>
  <c r="U172" i="13" s="1"/>
  <c r="X172" i="13" s="1"/>
  <c r="S172" i="13"/>
  <c r="Q172" i="13"/>
  <c r="AG171" i="13"/>
  <c r="V171" i="13"/>
  <c r="T171" i="13"/>
  <c r="S171" i="13"/>
  <c r="Q171" i="13"/>
  <c r="AG170" i="13"/>
  <c r="V170" i="13"/>
  <c r="T170" i="13"/>
  <c r="U170" i="13" s="1"/>
  <c r="X170" i="13" s="1"/>
  <c r="S170" i="13"/>
  <c r="Q170" i="13"/>
  <c r="AG169" i="13"/>
  <c r="V169" i="13"/>
  <c r="T169" i="13"/>
  <c r="U169" i="13" s="1"/>
  <c r="X169" i="13" s="1"/>
  <c r="AF169" i="13" s="1"/>
  <c r="S169" i="13"/>
  <c r="Q169" i="13"/>
  <c r="AG168" i="13"/>
  <c r="V168" i="13"/>
  <c r="T168" i="13"/>
  <c r="U168" i="13" s="1"/>
  <c r="X168" i="13" s="1"/>
  <c r="AE168" i="13" s="1"/>
  <c r="S168" i="13"/>
  <c r="Q168" i="13"/>
  <c r="AG167" i="13"/>
  <c r="V167" i="13"/>
  <c r="T167" i="13"/>
  <c r="U167" i="13" s="1"/>
  <c r="X167" i="13" s="1"/>
  <c r="S167" i="13"/>
  <c r="Q167" i="13"/>
  <c r="AG166" i="13"/>
  <c r="V166" i="13"/>
  <c r="T166" i="13"/>
  <c r="U166" i="13" s="1"/>
  <c r="X166" i="13" s="1"/>
  <c r="AC166" i="13" s="1"/>
  <c r="S166" i="13"/>
  <c r="Q166" i="13"/>
  <c r="AG165" i="13"/>
  <c r="V165" i="13"/>
  <c r="T165" i="13"/>
  <c r="S165" i="13"/>
  <c r="Q165" i="13"/>
  <c r="AG164" i="13"/>
  <c r="V164" i="13"/>
  <c r="T164" i="13"/>
  <c r="U164" i="13" s="1"/>
  <c r="X164" i="13" s="1"/>
  <c r="AA164" i="13" s="1"/>
  <c r="S164" i="13"/>
  <c r="Q164" i="13"/>
  <c r="AG163" i="13"/>
  <c r="V163" i="13"/>
  <c r="T163" i="13"/>
  <c r="S163" i="13"/>
  <c r="Q163" i="13"/>
  <c r="AG162" i="13"/>
  <c r="V162" i="13"/>
  <c r="T162" i="13"/>
  <c r="U162" i="13" s="1"/>
  <c r="X162" i="13" s="1"/>
  <c r="S162" i="13"/>
  <c r="Q162" i="13"/>
  <c r="AG161" i="13"/>
  <c r="V161" i="13"/>
  <c r="T161" i="13"/>
  <c r="U161" i="13" s="1"/>
  <c r="X161" i="13" s="1"/>
  <c r="AF161" i="13" s="1"/>
  <c r="S161" i="13"/>
  <c r="Q161" i="13"/>
  <c r="AG160" i="13"/>
  <c r="V160" i="13"/>
  <c r="T160" i="13"/>
  <c r="U160" i="13" s="1"/>
  <c r="S160" i="13"/>
  <c r="Q160" i="13"/>
  <c r="AG159" i="13"/>
  <c r="V159" i="13"/>
  <c r="T159" i="13"/>
  <c r="S159" i="13"/>
  <c r="Q159" i="13"/>
  <c r="AG158" i="13"/>
  <c r="V158" i="13"/>
  <c r="T158" i="13"/>
  <c r="U158" i="13" s="1"/>
  <c r="S158" i="13"/>
  <c r="Q158" i="13"/>
  <c r="AG157" i="13"/>
  <c r="V157" i="13"/>
  <c r="T157" i="13"/>
  <c r="U157" i="13" s="1"/>
  <c r="X157" i="13" s="1"/>
  <c r="S157" i="13"/>
  <c r="Q157" i="13"/>
  <c r="AG156" i="13"/>
  <c r="V156" i="13"/>
  <c r="T156" i="13"/>
  <c r="S156" i="13"/>
  <c r="Q156" i="13"/>
  <c r="AG155" i="13"/>
  <c r="V155" i="13"/>
  <c r="T155" i="13"/>
  <c r="S155" i="13"/>
  <c r="Q155" i="13"/>
  <c r="AG154" i="13"/>
  <c r="V154" i="13"/>
  <c r="T154" i="13"/>
  <c r="U154" i="13" s="1"/>
  <c r="X154" i="13" s="1"/>
  <c r="Z154" i="13" s="1"/>
  <c r="S154" i="13"/>
  <c r="Q154" i="13"/>
  <c r="AG153" i="13"/>
  <c r="V153" i="13"/>
  <c r="T153" i="13"/>
  <c r="U153" i="13" s="1"/>
  <c r="X153" i="13" s="1"/>
  <c r="S153" i="13"/>
  <c r="Q153" i="13"/>
  <c r="AG152" i="13"/>
  <c r="V152" i="13"/>
  <c r="T152" i="13"/>
  <c r="U152" i="13" s="1"/>
  <c r="X152" i="13" s="1"/>
  <c r="AD152" i="13" s="1"/>
  <c r="S152" i="13"/>
  <c r="Q152" i="13"/>
  <c r="AG151" i="13"/>
  <c r="V151" i="13"/>
  <c r="T151" i="13"/>
  <c r="U151" i="13" s="1"/>
  <c r="X151" i="13" s="1"/>
  <c r="S151" i="13"/>
  <c r="Q151" i="13"/>
  <c r="AG150" i="13"/>
  <c r="V150" i="13"/>
  <c r="T150" i="13"/>
  <c r="U150" i="13" s="1"/>
  <c r="X150" i="13" s="1"/>
  <c r="Y150" i="13" s="1"/>
  <c r="S150" i="13"/>
  <c r="Q150" i="13"/>
  <c r="AG149" i="13"/>
  <c r="V149" i="13"/>
  <c r="T149" i="13"/>
  <c r="U149" i="13" s="1"/>
  <c r="S149" i="13"/>
  <c r="Q149" i="13"/>
  <c r="AG148" i="13"/>
  <c r="V148" i="13"/>
  <c r="T148" i="13"/>
  <c r="S148" i="13"/>
  <c r="Q148" i="13"/>
  <c r="AG147" i="13"/>
  <c r="V147" i="13"/>
  <c r="T147" i="13"/>
  <c r="U147" i="13" s="1"/>
  <c r="X147" i="13" s="1"/>
  <c r="S147" i="13"/>
  <c r="Q147" i="13"/>
  <c r="AG146" i="13"/>
  <c r="V146" i="13"/>
  <c r="T146" i="13"/>
  <c r="S146" i="13"/>
  <c r="Q146" i="13"/>
  <c r="AG145" i="13"/>
  <c r="V145" i="13"/>
  <c r="T145" i="13"/>
  <c r="U145" i="13" s="1"/>
  <c r="S145" i="13"/>
  <c r="Q145" i="13"/>
  <c r="AG144" i="13"/>
  <c r="V144" i="13"/>
  <c r="T144" i="13"/>
  <c r="U144" i="13" s="1"/>
  <c r="X144" i="13" s="1"/>
  <c r="AD144" i="13" s="1"/>
  <c r="S144" i="13"/>
  <c r="Q144" i="13"/>
  <c r="AG143" i="13"/>
  <c r="V143" i="13"/>
  <c r="T143" i="13"/>
  <c r="U143" i="13" s="1"/>
  <c r="X143" i="13" s="1"/>
  <c r="S143" i="13"/>
  <c r="Q143" i="13"/>
  <c r="AG142" i="13"/>
  <c r="V142" i="13"/>
  <c r="T142" i="13"/>
  <c r="S142" i="13"/>
  <c r="Q142" i="13"/>
  <c r="AG141" i="13"/>
  <c r="V141" i="13"/>
  <c r="T141" i="13"/>
  <c r="U141" i="13" s="1"/>
  <c r="X141" i="13" s="1"/>
  <c r="S141" i="13"/>
  <c r="Q141" i="13"/>
  <c r="AG140" i="13"/>
  <c r="V140" i="13"/>
  <c r="T140" i="13"/>
  <c r="U140" i="13" s="1"/>
  <c r="X140" i="13" s="1"/>
  <c r="Z140" i="13" s="1"/>
  <c r="S140" i="13"/>
  <c r="Q140" i="13"/>
  <c r="AG139" i="13"/>
  <c r="V139" i="13"/>
  <c r="T139" i="13"/>
  <c r="U139" i="13" s="1"/>
  <c r="X139" i="13" s="1"/>
  <c r="Y139" i="13" s="1"/>
  <c r="S139" i="13"/>
  <c r="Q139" i="13"/>
  <c r="AG138" i="13"/>
  <c r="V138" i="13"/>
  <c r="T138" i="13"/>
  <c r="S138" i="13"/>
  <c r="Q138" i="13"/>
  <c r="AG137" i="13"/>
  <c r="V137" i="13"/>
  <c r="T137" i="13"/>
  <c r="U137" i="13" s="1"/>
  <c r="S137" i="13"/>
  <c r="Q137" i="13"/>
  <c r="AG136" i="13"/>
  <c r="V136" i="13"/>
  <c r="T136" i="13"/>
  <c r="U136" i="13" s="1"/>
  <c r="X136" i="13" s="1"/>
  <c r="S136" i="13"/>
  <c r="Q136" i="13"/>
  <c r="AG135" i="13"/>
  <c r="V135" i="13"/>
  <c r="T135" i="13"/>
  <c r="U135" i="13" s="1"/>
  <c r="X135" i="13" s="1"/>
  <c r="AC135" i="13" s="1"/>
  <c r="S135" i="13"/>
  <c r="Q135" i="13"/>
  <c r="AG134" i="13"/>
  <c r="V134" i="13"/>
  <c r="T134" i="13"/>
  <c r="S134" i="13"/>
  <c r="Q134" i="13"/>
  <c r="AG133" i="13"/>
  <c r="V133" i="13"/>
  <c r="T133" i="13"/>
  <c r="U133" i="13" s="1"/>
  <c r="X133" i="13" s="1"/>
  <c r="AA133" i="13" s="1"/>
  <c r="S133" i="13"/>
  <c r="Q133" i="13"/>
  <c r="AG132" i="13"/>
  <c r="V132" i="13"/>
  <c r="T132" i="13"/>
  <c r="U132" i="13" s="1"/>
  <c r="X132" i="13" s="1"/>
  <c r="S132" i="13"/>
  <c r="Q132" i="13"/>
  <c r="AG131" i="13"/>
  <c r="V131" i="13"/>
  <c r="T131" i="13"/>
  <c r="U131" i="13" s="1"/>
  <c r="X131" i="13" s="1"/>
  <c r="Y131" i="13" s="1"/>
  <c r="S131" i="13"/>
  <c r="Q131" i="13"/>
  <c r="AG130" i="13"/>
  <c r="V130" i="13"/>
  <c r="T130" i="13"/>
  <c r="S130" i="13"/>
  <c r="Q130" i="13"/>
  <c r="AG129" i="13"/>
  <c r="V129" i="13"/>
  <c r="T129" i="13"/>
  <c r="U129" i="13" s="1"/>
  <c r="S129" i="13"/>
  <c r="Q129" i="13"/>
  <c r="AG128" i="13"/>
  <c r="V128" i="13"/>
  <c r="T128" i="13"/>
  <c r="U128" i="13" s="1"/>
  <c r="X128" i="13" s="1"/>
  <c r="S128" i="13"/>
  <c r="Q128" i="13"/>
  <c r="AG127" i="13"/>
  <c r="V127" i="13"/>
  <c r="T127" i="13"/>
  <c r="U127" i="13" s="1"/>
  <c r="X127" i="13" s="1"/>
  <c r="AC127" i="13" s="1"/>
  <c r="S127" i="13"/>
  <c r="Q127" i="13"/>
  <c r="AG126" i="13"/>
  <c r="V126" i="13"/>
  <c r="T126" i="13"/>
  <c r="S126" i="13"/>
  <c r="Q126" i="13"/>
  <c r="AG125" i="13"/>
  <c r="V125" i="13"/>
  <c r="T125" i="13"/>
  <c r="U125" i="13" s="1"/>
  <c r="X125" i="13" s="1"/>
  <c r="AA125" i="13" s="1"/>
  <c r="S125" i="13"/>
  <c r="Q125" i="13"/>
  <c r="AG124" i="13"/>
  <c r="V124" i="13"/>
  <c r="T124" i="13"/>
  <c r="U124" i="13" s="1"/>
  <c r="X124" i="13" s="1"/>
  <c r="Z124" i="13" s="1"/>
  <c r="S124" i="13"/>
  <c r="Q124" i="13"/>
  <c r="AG123" i="13"/>
  <c r="V123" i="13"/>
  <c r="T123" i="13"/>
  <c r="U123" i="13" s="1"/>
  <c r="X123" i="13" s="1"/>
  <c r="S123" i="13"/>
  <c r="Q123" i="13"/>
  <c r="AG122" i="13"/>
  <c r="V122" i="13"/>
  <c r="T122" i="13"/>
  <c r="S122" i="13"/>
  <c r="Q122" i="13"/>
  <c r="AG121" i="13"/>
  <c r="V121" i="13"/>
  <c r="T121" i="13"/>
  <c r="U121" i="13" s="1"/>
  <c r="X121" i="13" s="1"/>
  <c r="S121" i="13"/>
  <c r="Q121" i="13"/>
  <c r="AG120" i="13"/>
  <c r="V120" i="13"/>
  <c r="T120" i="13"/>
  <c r="U120" i="13" s="1"/>
  <c r="X120" i="13" s="1"/>
  <c r="AD120" i="13" s="1"/>
  <c r="S120" i="13"/>
  <c r="Q120" i="13"/>
  <c r="AG119" i="13"/>
  <c r="V119" i="13"/>
  <c r="T119" i="13"/>
  <c r="U119" i="13" s="1"/>
  <c r="X119" i="13" s="1"/>
  <c r="AC119" i="13" s="1"/>
  <c r="S119" i="13"/>
  <c r="Q119" i="13"/>
  <c r="AG118" i="13"/>
  <c r="V118" i="13"/>
  <c r="T118" i="13"/>
  <c r="S118" i="13"/>
  <c r="Q118" i="13"/>
  <c r="AG117" i="13"/>
  <c r="V117" i="13"/>
  <c r="T117" i="13"/>
  <c r="U117" i="13" s="1"/>
  <c r="X117" i="13" s="1"/>
  <c r="AA117" i="13" s="1"/>
  <c r="S117" i="13"/>
  <c r="Q117" i="13"/>
  <c r="AG116" i="13"/>
  <c r="V116" i="13"/>
  <c r="T116" i="13"/>
  <c r="U116" i="13" s="1"/>
  <c r="X116" i="13" s="1"/>
  <c r="S116" i="13"/>
  <c r="Q116" i="13"/>
  <c r="AG115" i="13"/>
  <c r="V115" i="13"/>
  <c r="T115" i="13"/>
  <c r="U115" i="13" s="1"/>
  <c r="X115" i="13" s="1"/>
  <c r="S115" i="13"/>
  <c r="Q115" i="13"/>
  <c r="AG114" i="13"/>
  <c r="V114" i="13"/>
  <c r="T114" i="13"/>
  <c r="S114" i="13"/>
  <c r="Q114" i="13"/>
  <c r="AG113" i="13"/>
  <c r="V113" i="13"/>
  <c r="T113" i="13"/>
  <c r="U113" i="13" s="1"/>
  <c r="X113" i="13" s="1"/>
  <c r="S113" i="13"/>
  <c r="Q113" i="13"/>
  <c r="AG112" i="13"/>
  <c r="V112" i="13"/>
  <c r="T112" i="13"/>
  <c r="U112" i="13" s="1"/>
  <c r="X112" i="13" s="1"/>
  <c r="S112" i="13"/>
  <c r="Q112" i="13"/>
  <c r="AG111" i="13"/>
  <c r="V111" i="13"/>
  <c r="T111" i="13"/>
  <c r="U111" i="13" s="1"/>
  <c r="X111" i="13" s="1"/>
  <c r="S111" i="13"/>
  <c r="Q111" i="13"/>
  <c r="AG110" i="13"/>
  <c r="V110" i="13"/>
  <c r="T110" i="13"/>
  <c r="S110" i="13"/>
  <c r="Q110" i="13"/>
  <c r="AG109" i="13"/>
  <c r="V109" i="13"/>
  <c r="T109" i="13"/>
  <c r="U109" i="13" s="1"/>
  <c r="X109" i="13" s="1"/>
  <c r="AE109" i="13" s="1"/>
  <c r="S109" i="13"/>
  <c r="Q109" i="13"/>
  <c r="AG108" i="13"/>
  <c r="V108" i="13"/>
  <c r="T108" i="13"/>
  <c r="U108" i="13" s="1"/>
  <c r="X108" i="13" s="1"/>
  <c r="S108" i="13"/>
  <c r="Q108" i="13"/>
  <c r="AG107" i="13"/>
  <c r="V107" i="13"/>
  <c r="T107" i="13"/>
  <c r="U107" i="13" s="1"/>
  <c r="X107" i="13" s="1"/>
  <c r="S107" i="13"/>
  <c r="Q107" i="13"/>
  <c r="AG106" i="13"/>
  <c r="V106" i="13"/>
  <c r="T106" i="13"/>
  <c r="S106" i="13"/>
  <c r="Q106" i="13"/>
  <c r="AG105" i="13"/>
  <c r="V105" i="13"/>
  <c r="T105" i="13"/>
  <c r="U105" i="13" s="1"/>
  <c r="S105" i="13"/>
  <c r="Q105" i="13"/>
  <c r="AG104" i="13"/>
  <c r="V104" i="13"/>
  <c r="T104" i="13"/>
  <c r="U104" i="13" s="1"/>
  <c r="X104" i="13" s="1"/>
  <c r="S104" i="13"/>
  <c r="Q104" i="13"/>
  <c r="AG103" i="13"/>
  <c r="V103" i="13"/>
  <c r="T103" i="13"/>
  <c r="U103" i="13" s="1"/>
  <c r="X103" i="13" s="1"/>
  <c r="AC103" i="13" s="1"/>
  <c r="S103" i="13"/>
  <c r="Q103" i="13"/>
  <c r="AG102" i="13"/>
  <c r="V102" i="13"/>
  <c r="T102" i="13"/>
  <c r="S102" i="13"/>
  <c r="Q102" i="13"/>
  <c r="AG101" i="13"/>
  <c r="V101" i="13"/>
  <c r="T101" i="13"/>
  <c r="U101" i="13" s="1"/>
  <c r="X101" i="13" s="1"/>
  <c r="AE101" i="13" s="1"/>
  <c r="S101" i="13"/>
  <c r="Q101" i="13"/>
  <c r="AG100" i="13"/>
  <c r="V100" i="13"/>
  <c r="T100" i="13"/>
  <c r="U100" i="13" s="1"/>
  <c r="X100" i="13" s="1"/>
  <c r="S100" i="13"/>
  <c r="Q100" i="13"/>
  <c r="AG99" i="13"/>
  <c r="V99" i="13"/>
  <c r="T99" i="13"/>
  <c r="U99" i="13" s="1"/>
  <c r="X99" i="13" s="1"/>
  <c r="S99" i="13"/>
  <c r="Q99" i="13"/>
  <c r="AG98" i="13"/>
  <c r="V98" i="13"/>
  <c r="T98" i="13"/>
  <c r="S98" i="13"/>
  <c r="Q98" i="13"/>
  <c r="AG97" i="13"/>
  <c r="V97" i="13"/>
  <c r="T97" i="13"/>
  <c r="U97" i="13" s="1"/>
  <c r="X97" i="13" s="1"/>
  <c r="S97" i="13"/>
  <c r="Q97" i="13"/>
  <c r="AG96" i="13"/>
  <c r="V96" i="13"/>
  <c r="T96" i="13"/>
  <c r="U96" i="13" s="1"/>
  <c r="X96" i="13" s="1"/>
  <c r="S96" i="13"/>
  <c r="Q96" i="13"/>
  <c r="AG95" i="13"/>
  <c r="V95" i="13"/>
  <c r="T95" i="13"/>
  <c r="U95" i="13" s="1"/>
  <c r="X95" i="13" s="1"/>
  <c r="S95" i="13"/>
  <c r="Q95" i="13"/>
  <c r="AG94" i="13"/>
  <c r="V94" i="13"/>
  <c r="T94" i="13"/>
  <c r="U94" i="13" s="1"/>
  <c r="X94" i="13" s="1"/>
  <c r="S94" i="13"/>
  <c r="Q94" i="13"/>
  <c r="AG93" i="13"/>
  <c r="V93" i="13"/>
  <c r="T93" i="13"/>
  <c r="U93" i="13" s="1"/>
  <c r="X93" i="13" s="1"/>
  <c r="AE93" i="13" s="1"/>
  <c r="S93" i="13"/>
  <c r="Q93" i="13"/>
  <c r="AG92" i="13"/>
  <c r="V92" i="13"/>
  <c r="T92" i="13"/>
  <c r="U92" i="13" s="1"/>
  <c r="X92" i="13" s="1"/>
  <c r="S92" i="13"/>
  <c r="Q92" i="13"/>
  <c r="AG91" i="13"/>
  <c r="V91" i="13"/>
  <c r="T91" i="13"/>
  <c r="U91" i="13" s="1"/>
  <c r="X91" i="13" s="1"/>
  <c r="AD91" i="13" s="1"/>
  <c r="S91" i="13"/>
  <c r="Q91" i="13"/>
  <c r="AG90" i="13"/>
  <c r="V90" i="13"/>
  <c r="T90" i="13"/>
  <c r="U90" i="13" s="1"/>
  <c r="X90" i="13" s="1"/>
  <c r="AC90" i="13" s="1"/>
  <c r="S90" i="13"/>
  <c r="Q90" i="13"/>
  <c r="AG89" i="13"/>
  <c r="V89" i="13"/>
  <c r="T89" i="13"/>
  <c r="S89" i="13"/>
  <c r="Q89" i="13"/>
  <c r="AG88" i="13"/>
  <c r="V88" i="13"/>
  <c r="T88" i="13"/>
  <c r="U88" i="13" s="1"/>
  <c r="X88" i="13" s="1"/>
  <c r="AA88" i="13" s="1"/>
  <c r="S88" i="13"/>
  <c r="Q88" i="13"/>
  <c r="AG87" i="13"/>
  <c r="V87" i="13"/>
  <c r="T87" i="13"/>
  <c r="U87" i="13" s="1"/>
  <c r="X87" i="13" s="1"/>
  <c r="S87" i="13"/>
  <c r="Q87" i="13"/>
  <c r="AG86" i="13"/>
  <c r="V86" i="13"/>
  <c r="T86" i="13"/>
  <c r="U86" i="13" s="1"/>
  <c r="X86" i="13" s="1"/>
  <c r="Y86" i="13" s="1"/>
  <c r="S86" i="13"/>
  <c r="Q86" i="13"/>
  <c r="AG85" i="13"/>
  <c r="V85" i="13"/>
  <c r="T85" i="13"/>
  <c r="U85" i="13" s="1"/>
  <c r="X85" i="13" s="1"/>
  <c r="S85" i="13"/>
  <c r="Q85" i="13"/>
  <c r="AG84" i="13"/>
  <c r="V84" i="13"/>
  <c r="T84" i="13"/>
  <c r="U84" i="13" s="1"/>
  <c r="S84" i="13"/>
  <c r="Q84" i="13"/>
  <c r="AG83" i="13"/>
  <c r="V83" i="13"/>
  <c r="T83" i="13"/>
  <c r="U83" i="13" s="1"/>
  <c r="X83" i="13" s="1"/>
  <c r="AD83" i="13" s="1"/>
  <c r="S83" i="13"/>
  <c r="Q83" i="13"/>
  <c r="AG82" i="13"/>
  <c r="V82" i="13"/>
  <c r="T82" i="13"/>
  <c r="U82" i="13" s="1"/>
  <c r="X82" i="13" s="1"/>
  <c r="AC82" i="13" s="1"/>
  <c r="S82" i="13"/>
  <c r="Q82" i="13"/>
  <c r="AG81" i="13"/>
  <c r="V81" i="13"/>
  <c r="T81" i="13"/>
  <c r="S81" i="13"/>
  <c r="Q81" i="13"/>
  <c r="AG80" i="13"/>
  <c r="V80" i="13"/>
  <c r="T80" i="13"/>
  <c r="U80" i="13" s="1"/>
  <c r="X80" i="13" s="1"/>
  <c r="AA80" i="13" s="1"/>
  <c r="S80" i="13"/>
  <c r="Q80" i="13"/>
  <c r="AG79" i="13"/>
  <c r="V79" i="13"/>
  <c r="T79" i="13"/>
  <c r="U79" i="13" s="1"/>
  <c r="X79" i="13" s="1"/>
  <c r="S79" i="13"/>
  <c r="Q79" i="13"/>
  <c r="AG78" i="13"/>
  <c r="V78" i="13"/>
  <c r="T78" i="13"/>
  <c r="U78" i="13" s="1"/>
  <c r="X78" i="13" s="1"/>
  <c r="Y78" i="13" s="1"/>
  <c r="S78" i="13"/>
  <c r="Q78" i="13"/>
  <c r="AG77" i="13"/>
  <c r="V77" i="13"/>
  <c r="T77" i="13"/>
  <c r="U77" i="13" s="1"/>
  <c r="X77" i="13" s="1"/>
  <c r="AF77" i="13" s="1"/>
  <c r="S77" i="13"/>
  <c r="Q77" i="13"/>
  <c r="AG76" i="13"/>
  <c r="V76" i="13"/>
  <c r="T76" i="13"/>
  <c r="U76" i="13" s="1"/>
  <c r="S76" i="13"/>
  <c r="Q76" i="13"/>
  <c r="AG75" i="13"/>
  <c r="V75" i="13"/>
  <c r="T75" i="13"/>
  <c r="U75" i="13" s="1"/>
  <c r="X75" i="13" s="1"/>
  <c r="S75" i="13"/>
  <c r="Q75" i="13"/>
  <c r="AG74" i="13"/>
  <c r="V74" i="13"/>
  <c r="T74" i="13"/>
  <c r="U74" i="13" s="1"/>
  <c r="X74" i="13" s="1"/>
  <c r="AC74" i="13" s="1"/>
  <c r="S74" i="13"/>
  <c r="Q74" i="13"/>
  <c r="AG73" i="13"/>
  <c r="V73" i="13"/>
  <c r="T73" i="13"/>
  <c r="S73" i="13"/>
  <c r="Q73" i="13"/>
  <c r="AG72" i="13"/>
  <c r="V72" i="13"/>
  <c r="T72" i="13"/>
  <c r="U72" i="13" s="1"/>
  <c r="X72" i="13" s="1"/>
  <c r="AA72" i="13" s="1"/>
  <c r="S72" i="13"/>
  <c r="Q72" i="13"/>
  <c r="AG71" i="13"/>
  <c r="V71" i="13"/>
  <c r="T71" i="13"/>
  <c r="U71" i="13" s="1"/>
  <c r="X71" i="13" s="1"/>
  <c r="S71" i="13"/>
  <c r="Q71" i="13"/>
  <c r="AG70" i="13"/>
  <c r="V70" i="13"/>
  <c r="T70" i="13"/>
  <c r="U70" i="13" s="1"/>
  <c r="X70" i="13" s="1"/>
  <c r="Y70" i="13" s="1"/>
  <c r="S70" i="13"/>
  <c r="Q70" i="13"/>
  <c r="AG69" i="13"/>
  <c r="V69" i="13"/>
  <c r="T69" i="13"/>
  <c r="U69" i="13" s="1"/>
  <c r="X69" i="13" s="1"/>
  <c r="S69" i="13"/>
  <c r="Q69" i="13"/>
  <c r="AG68" i="13"/>
  <c r="V68" i="13"/>
  <c r="T68" i="13"/>
  <c r="U68" i="13" s="1"/>
  <c r="S68" i="13"/>
  <c r="Q68" i="13"/>
  <c r="AG67" i="13"/>
  <c r="V67" i="13"/>
  <c r="T67" i="13"/>
  <c r="U67" i="13" s="1"/>
  <c r="X67" i="13" s="1"/>
  <c r="AD67" i="13" s="1"/>
  <c r="S67" i="13"/>
  <c r="Q67" i="13"/>
  <c r="AG66" i="13"/>
  <c r="V66" i="13"/>
  <c r="T66" i="13"/>
  <c r="U66" i="13" s="1"/>
  <c r="X66" i="13" s="1"/>
  <c r="AC66" i="13" s="1"/>
  <c r="S66" i="13"/>
  <c r="Q66" i="13"/>
  <c r="AG65" i="13"/>
  <c r="V65" i="13"/>
  <c r="T65" i="13"/>
  <c r="S65" i="13"/>
  <c r="Q65" i="13"/>
  <c r="AG64" i="13"/>
  <c r="V64" i="13"/>
  <c r="T64" i="13"/>
  <c r="U64" i="13" s="1"/>
  <c r="X64" i="13" s="1"/>
  <c r="AA64" i="13" s="1"/>
  <c r="S64" i="13"/>
  <c r="Q64" i="13"/>
  <c r="AG63" i="13"/>
  <c r="V63" i="13"/>
  <c r="T63" i="13"/>
  <c r="U63" i="13" s="1"/>
  <c r="X63" i="13" s="1"/>
  <c r="S63" i="13"/>
  <c r="Q63" i="13"/>
  <c r="AG62" i="13"/>
  <c r="V62" i="13"/>
  <c r="T62" i="13"/>
  <c r="U62" i="13" s="1"/>
  <c r="X62" i="13" s="1"/>
  <c r="Y62" i="13" s="1"/>
  <c r="S62" i="13"/>
  <c r="Q62" i="13"/>
  <c r="AG61" i="13"/>
  <c r="V61" i="13"/>
  <c r="T61" i="13"/>
  <c r="S61" i="13"/>
  <c r="Q61" i="13"/>
  <c r="AG60" i="13"/>
  <c r="V60" i="13"/>
  <c r="T60" i="13"/>
  <c r="U60" i="13" s="1"/>
  <c r="S60" i="13"/>
  <c r="Q60" i="13"/>
  <c r="AG59" i="13"/>
  <c r="V59" i="13"/>
  <c r="T59" i="13"/>
  <c r="U59" i="13" s="1"/>
  <c r="X59" i="13" s="1"/>
  <c r="AD59" i="13" s="1"/>
  <c r="S59" i="13"/>
  <c r="Q59" i="13"/>
  <c r="AG58" i="13"/>
  <c r="V58" i="13"/>
  <c r="T58" i="13"/>
  <c r="U58" i="13" s="1"/>
  <c r="X58" i="13" s="1"/>
  <c r="AC58" i="13" s="1"/>
  <c r="S58" i="13"/>
  <c r="Q58" i="13"/>
  <c r="AG57" i="13"/>
  <c r="V57" i="13"/>
  <c r="T57" i="13"/>
  <c r="S57" i="13"/>
  <c r="Q57" i="13"/>
  <c r="AG56" i="13"/>
  <c r="V56" i="13"/>
  <c r="T56" i="13"/>
  <c r="U56" i="13" s="1"/>
  <c r="X56" i="13" s="1"/>
  <c r="S56" i="13"/>
  <c r="Q56" i="13"/>
  <c r="AG55" i="13"/>
  <c r="V55" i="13"/>
  <c r="T55" i="13"/>
  <c r="U55" i="13" s="1"/>
  <c r="X55" i="13" s="1"/>
  <c r="S55" i="13"/>
  <c r="Q55" i="13"/>
  <c r="AG54" i="13"/>
  <c r="V54" i="13"/>
  <c r="T54" i="13"/>
  <c r="U54" i="13" s="1"/>
  <c r="X54" i="13" s="1"/>
  <c r="Y54" i="13" s="1"/>
  <c r="S54" i="13"/>
  <c r="Q54" i="13"/>
  <c r="AG53" i="13"/>
  <c r="V53" i="13"/>
  <c r="T53" i="13"/>
  <c r="S53" i="13"/>
  <c r="Q53" i="13"/>
  <c r="AG52" i="13"/>
  <c r="V52" i="13"/>
  <c r="T52" i="13"/>
  <c r="U52" i="13" s="1"/>
  <c r="S52" i="13"/>
  <c r="Q52" i="13"/>
  <c r="AG51" i="13"/>
  <c r="V51" i="13"/>
  <c r="T51" i="13"/>
  <c r="U51" i="13" s="1"/>
  <c r="X51" i="13" s="1"/>
  <c r="S51" i="13"/>
  <c r="Q51" i="13"/>
  <c r="AG50" i="13"/>
  <c r="V50" i="13"/>
  <c r="T50" i="13"/>
  <c r="U50" i="13" s="1"/>
  <c r="X50" i="13" s="1"/>
  <c r="S50" i="13"/>
  <c r="Q50" i="13"/>
  <c r="AG49" i="13"/>
  <c r="V49" i="13"/>
  <c r="T49" i="13"/>
  <c r="U49" i="13" s="1"/>
  <c r="X49" i="13" s="1"/>
  <c r="AE49" i="13" s="1"/>
  <c r="S49" i="13"/>
  <c r="Q49" i="13"/>
  <c r="AG48" i="13"/>
  <c r="V48" i="13"/>
  <c r="T48" i="13"/>
  <c r="U48" i="13" s="1"/>
  <c r="X48" i="13" s="1"/>
  <c r="AD48" i="13" s="1"/>
  <c r="S48" i="13"/>
  <c r="Q48" i="13"/>
  <c r="AG47" i="13"/>
  <c r="V47" i="13"/>
  <c r="T47" i="13"/>
  <c r="S47" i="13"/>
  <c r="Q47" i="13"/>
  <c r="AG46" i="13"/>
  <c r="V46" i="13"/>
  <c r="T46" i="13"/>
  <c r="S46" i="13"/>
  <c r="Q46" i="13"/>
  <c r="AG45" i="13"/>
  <c r="V45" i="13"/>
  <c r="T45" i="13"/>
  <c r="S45" i="13"/>
  <c r="Q45" i="13"/>
  <c r="AG44" i="13"/>
  <c r="V44" i="13"/>
  <c r="T44" i="13"/>
  <c r="U44" i="13" s="1"/>
  <c r="S44" i="13"/>
  <c r="Q44" i="13"/>
  <c r="AG43" i="13"/>
  <c r="V43" i="13"/>
  <c r="T43" i="13"/>
  <c r="U43" i="13" s="1"/>
  <c r="X43" i="13" s="1"/>
  <c r="S43" i="13"/>
  <c r="Q43" i="13"/>
  <c r="AG42" i="13"/>
  <c r="V42" i="13"/>
  <c r="T42" i="13"/>
  <c r="S42" i="13"/>
  <c r="Q42" i="13"/>
  <c r="AG41" i="13"/>
  <c r="V41" i="13"/>
  <c r="T41" i="13"/>
  <c r="U41" i="13" s="1"/>
  <c r="X41" i="13" s="1"/>
  <c r="S41" i="13"/>
  <c r="Q41" i="13"/>
  <c r="AG40" i="13"/>
  <c r="V40" i="13"/>
  <c r="T40" i="13"/>
  <c r="U40" i="13" s="1"/>
  <c r="X40" i="13" s="1"/>
  <c r="S40" i="13"/>
  <c r="Q40" i="13"/>
  <c r="AG39" i="13"/>
  <c r="V39" i="13"/>
  <c r="T39" i="13"/>
  <c r="U39" i="13" s="1"/>
  <c r="X39" i="13" s="1"/>
  <c r="S39" i="13"/>
  <c r="Q39" i="13"/>
  <c r="AG38" i="13"/>
  <c r="V38" i="13"/>
  <c r="T38" i="13"/>
  <c r="U38" i="13" s="1"/>
  <c r="X38" i="13" s="1"/>
  <c r="S38" i="13"/>
  <c r="Q38" i="13"/>
  <c r="AG37" i="13"/>
  <c r="V37" i="13"/>
  <c r="T37" i="13"/>
  <c r="U37" i="13" s="1"/>
  <c r="X37" i="13" s="1"/>
  <c r="S37" i="13"/>
  <c r="Q37" i="13"/>
  <c r="AG36" i="13"/>
  <c r="V36" i="13"/>
  <c r="T36" i="13"/>
  <c r="S36" i="13"/>
  <c r="Q36" i="13"/>
  <c r="AG35" i="13"/>
  <c r="V35" i="13"/>
  <c r="T35" i="13"/>
  <c r="U35" i="13" s="1"/>
  <c r="X35" i="13" s="1"/>
  <c r="S35" i="13"/>
  <c r="Q35" i="13"/>
  <c r="AG34" i="13"/>
  <c r="V34" i="13"/>
  <c r="T34" i="13"/>
  <c r="U34" i="13" s="1"/>
  <c r="X34" i="13" s="1"/>
  <c r="S34" i="13"/>
  <c r="Q34" i="13"/>
  <c r="AG33" i="13"/>
  <c r="V33" i="13"/>
  <c r="T33" i="13"/>
  <c r="U33" i="13" s="1"/>
  <c r="X33" i="13" s="1"/>
  <c r="S33" i="13"/>
  <c r="Q33" i="13"/>
  <c r="AG32" i="13"/>
  <c r="V32" i="13"/>
  <c r="T32" i="13"/>
  <c r="U32" i="13" s="1"/>
  <c r="X32" i="13" s="1"/>
  <c r="S32" i="13"/>
  <c r="Q32" i="13"/>
  <c r="AG31" i="13"/>
  <c r="V31" i="13"/>
  <c r="T31" i="13"/>
  <c r="S31" i="13"/>
  <c r="Q31" i="13"/>
  <c r="AG30" i="13"/>
  <c r="V30" i="13"/>
  <c r="T30" i="13"/>
  <c r="U30" i="13" s="1"/>
  <c r="X30" i="13" s="1"/>
  <c r="S30" i="13"/>
  <c r="Q30" i="13"/>
  <c r="AG29" i="13"/>
  <c r="V29" i="13"/>
  <c r="T29" i="13"/>
  <c r="U29" i="13" s="1"/>
  <c r="X29" i="13" s="1"/>
  <c r="S29" i="13"/>
  <c r="Q29" i="13"/>
  <c r="AG28" i="13"/>
  <c r="V28" i="13"/>
  <c r="T28" i="13"/>
  <c r="S28" i="13"/>
  <c r="Q28" i="13"/>
  <c r="AG27" i="13"/>
  <c r="V27" i="13"/>
  <c r="T27" i="13"/>
  <c r="U27" i="13" s="1"/>
  <c r="X27" i="13" s="1"/>
  <c r="S27" i="13"/>
  <c r="Q27" i="13"/>
  <c r="AG26" i="13"/>
  <c r="V26" i="13"/>
  <c r="T26" i="13"/>
  <c r="U26" i="13" s="1"/>
  <c r="X26" i="13" s="1"/>
  <c r="S26" i="13"/>
  <c r="Q26" i="13"/>
  <c r="AG25" i="13"/>
  <c r="V25" i="13"/>
  <c r="T25" i="13"/>
  <c r="U25" i="13" s="1"/>
  <c r="X25" i="13" s="1"/>
  <c r="S25" i="13"/>
  <c r="Q25" i="13"/>
  <c r="AG24" i="13"/>
  <c r="V24" i="13"/>
  <c r="T24" i="13"/>
  <c r="U24" i="13" s="1"/>
  <c r="X24" i="13" s="1"/>
  <c r="S24" i="13"/>
  <c r="Q24" i="13"/>
  <c r="AG23" i="13"/>
  <c r="V23" i="13"/>
  <c r="T23" i="13"/>
  <c r="S23" i="13"/>
  <c r="Q23" i="13"/>
  <c r="AG22" i="13"/>
  <c r="V22" i="13"/>
  <c r="T22" i="13"/>
  <c r="U22" i="13" s="1"/>
  <c r="X22" i="13" s="1"/>
  <c r="S22" i="13"/>
  <c r="Q22" i="13"/>
  <c r="AG21" i="13"/>
  <c r="V21" i="13"/>
  <c r="T21" i="13"/>
  <c r="U21" i="13" s="1"/>
  <c r="X21" i="13" s="1"/>
  <c r="S21" i="13"/>
  <c r="Q21" i="13"/>
  <c r="AG20" i="13"/>
  <c r="V20" i="13"/>
  <c r="T20" i="13"/>
  <c r="S20" i="13"/>
  <c r="Q20" i="13"/>
  <c r="AG19" i="13"/>
  <c r="V19" i="13"/>
  <c r="T19" i="13"/>
  <c r="U19" i="13" s="1"/>
  <c r="X19" i="13" s="1"/>
  <c r="S19" i="13"/>
  <c r="Q19" i="13"/>
  <c r="AG18" i="13"/>
  <c r="V18" i="13"/>
  <c r="T18" i="13"/>
  <c r="U18" i="13" s="1"/>
  <c r="X18" i="13" s="1"/>
  <c r="S18" i="13"/>
  <c r="Q18" i="13"/>
  <c r="AG17" i="13"/>
  <c r="V17" i="13"/>
  <c r="T17" i="13"/>
  <c r="U17" i="13" s="1"/>
  <c r="X17" i="13" s="1"/>
  <c r="S17" i="13"/>
  <c r="Q17" i="13"/>
  <c r="AG16" i="13"/>
  <c r="V16" i="13"/>
  <c r="T16" i="13"/>
  <c r="U16" i="13" s="1"/>
  <c r="X16" i="13" s="1"/>
  <c r="S16" i="13"/>
  <c r="Q16" i="13"/>
  <c r="AG15" i="13"/>
  <c r="V15" i="13"/>
  <c r="T15" i="13"/>
  <c r="S15" i="13"/>
  <c r="Q15" i="13"/>
  <c r="AG14" i="13"/>
  <c r="V14" i="13"/>
  <c r="T14" i="13"/>
  <c r="U14" i="13" s="1"/>
  <c r="X14" i="13" s="1"/>
  <c r="S14" i="13"/>
  <c r="Q14" i="13"/>
  <c r="AG13" i="13"/>
  <c r="V13" i="13"/>
  <c r="T13" i="13"/>
  <c r="U13" i="13" s="1"/>
  <c r="X13" i="13" s="1"/>
  <c r="S13" i="13"/>
  <c r="Q13" i="13"/>
  <c r="AG12" i="13"/>
  <c r="V12" i="13"/>
  <c r="T12" i="13"/>
  <c r="S12" i="13"/>
  <c r="Q12" i="13"/>
  <c r="AG11" i="13"/>
  <c r="V11" i="13"/>
  <c r="T11" i="13"/>
  <c r="U11" i="13" s="1"/>
  <c r="X11" i="13" s="1"/>
  <c r="S11" i="13"/>
  <c r="Q11" i="13"/>
  <c r="AG10" i="13"/>
  <c r="V10" i="13"/>
  <c r="T10" i="13"/>
  <c r="U10" i="13" s="1"/>
  <c r="X10" i="13" s="1"/>
  <c r="S10" i="13"/>
  <c r="Q10" i="13"/>
  <c r="AG9" i="13"/>
  <c r="V9" i="13"/>
  <c r="T9" i="13"/>
  <c r="U9" i="13" s="1"/>
  <c r="X9" i="13" s="1"/>
  <c r="S9" i="13"/>
  <c r="Q9" i="13"/>
  <c r="AG8" i="13"/>
  <c r="V8" i="13"/>
  <c r="T8" i="13"/>
  <c r="U8" i="13" s="1"/>
  <c r="X8" i="13" s="1"/>
  <c r="S8" i="13"/>
  <c r="Q8" i="13"/>
  <c r="AG7" i="13"/>
  <c r="V7" i="13"/>
  <c r="T7" i="13"/>
  <c r="U7" i="13" s="1"/>
  <c r="X7" i="13" s="1"/>
  <c r="S7" i="13"/>
  <c r="Q7" i="13"/>
  <c r="AG6" i="13"/>
  <c r="V6" i="13"/>
  <c r="T6" i="13"/>
  <c r="U6" i="13" s="1"/>
  <c r="X6" i="13" s="1"/>
  <c r="S6" i="13"/>
  <c r="Q6" i="13"/>
  <c r="AG5" i="13"/>
  <c r="V5" i="13"/>
  <c r="T5" i="13"/>
  <c r="U5" i="13" s="1"/>
  <c r="X5" i="13" s="1"/>
  <c r="S5" i="13"/>
  <c r="Q5" i="13"/>
  <c r="AG4" i="13"/>
  <c r="Y4" i="13"/>
  <c r="X4" i="13"/>
  <c r="V4" i="13"/>
  <c r="T4" i="13"/>
  <c r="U4" i="13" s="1"/>
  <c r="S4" i="13"/>
  <c r="Q4" i="13"/>
  <c r="AG3" i="13"/>
  <c r="Y3" i="13"/>
  <c r="X3" i="13"/>
  <c r="V3" i="13"/>
  <c r="T3" i="13"/>
  <c r="U3" i="13" s="1"/>
  <c r="U416" i="13" s="1"/>
  <c r="S3" i="13"/>
  <c r="Q3" i="13"/>
  <c r="AG2" i="13"/>
  <c r="Y2" i="13"/>
  <c r="X2" i="13"/>
  <c r="V2" i="13"/>
  <c r="T2" i="13"/>
  <c r="U2" i="13" s="1"/>
  <c r="S2" i="13"/>
  <c r="Q2" i="13"/>
  <c r="U54" i="14" l="1"/>
  <c r="X54" i="14" s="1"/>
  <c r="U52" i="14"/>
  <c r="X52" i="14" s="1"/>
  <c r="AB52" i="14" s="1"/>
  <c r="U60" i="14"/>
  <c r="X60" i="14" s="1"/>
  <c r="U173" i="13"/>
  <c r="X173" i="13" s="1"/>
  <c r="AB173" i="13" s="1"/>
  <c r="U181" i="13"/>
  <c r="X181" i="13" s="1"/>
  <c r="AC181" i="13" s="1"/>
  <c r="U119" i="14"/>
  <c r="X119" i="14" s="1"/>
  <c r="AF119" i="14" s="1"/>
  <c r="U143" i="14"/>
  <c r="X143" i="14" s="1"/>
  <c r="AE143" i="14" s="1"/>
  <c r="U159" i="14"/>
  <c r="X159" i="14" s="1"/>
  <c r="AF159" i="14" s="1"/>
  <c r="U175" i="14"/>
  <c r="X175" i="14" s="1"/>
  <c r="AE175" i="14" s="1"/>
  <c r="U319" i="14"/>
  <c r="X319" i="14" s="1"/>
  <c r="AE319" i="14" s="1"/>
  <c r="U343" i="14"/>
  <c r="X343" i="14" s="1"/>
  <c r="U70" i="14"/>
  <c r="X70" i="14" s="1"/>
  <c r="U78" i="14"/>
  <c r="X78" i="14" s="1"/>
  <c r="AD78" i="14" s="1"/>
  <c r="U42" i="14"/>
  <c r="X42" i="14" s="1"/>
  <c r="AB42" i="14" s="1"/>
  <c r="U139" i="14"/>
  <c r="X139" i="14" s="1"/>
  <c r="Z139" i="14" s="1"/>
  <c r="U257" i="14"/>
  <c r="X257" i="14" s="1"/>
  <c r="AA257" i="14" s="1"/>
  <c r="U369" i="13"/>
  <c r="X369" i="13" s="1"/>
  <c r="Z369" i="13" s="1"/>
  <c r="U6" i="14"/>
  <c r="X6" i="14" s="1"/>
  <c r="AE6" i="14" s="1"/>
  <c r="U14" i="14"/>
  <c r="X14" i="14" s="1"/>
  <c r="U38" i="14"/>
  <c r="X38" i="14" s="1"/>
  <c r="U196" i="14"/>
  <c r="X196" i="14" s="1"/>
  <c r="Y196" i="14" s="1"/>
  <c r="U282" i="14"/>
  <c r="X282" i="14" s="1"/>
  <c r="AF282" i="14" s="1"/>
  <c r="U330" i="14"/>
  <c r="X330" i="14" s="1"/>
  <c r="U12" i="14"/>
  <c r="X12" i="14" s="1"/>
  <c r="AA12" i="14" s="1"/>
  <c r="U20" i="14"/>
  <c r="X20" i="14" s="1"/>
  <c r="AB20" i="14" s="1"/>
  <c r="U28" i="14"/>
  <c r="X28" i="14" s="1"/>
  <c r="AB28" i="14" s="1"/>
  <c r="U228" i="14"/>
  <c r="X228" i="14" s="1"/>
  <c r="U231" i="14"/>
  <c r="X231" i="14" s="1"/>
  <c r="Y231" i="14" s="1"/>
  <c r="U44" i="14"/>
  <c r="X44" i="14" s="1"/>
  <c r="Y44" i="14" s="1"/>
  <c r="U122" i="14"/>
  <c r="X122" i="14" s="1"/>
  <c r="AE122" i="14" s="1"/>
  <c r="Z363" i="14"/>
  <c r="U172" i="14"/>
  <c r="X172" i="14" s="1"/>
  <c r="AD172" i="14" s="1"/>
  <c r="U188" i="14"/>
  <c r="X188" i="14" s="1"/>
  <c r="AC188" i="14" s="1"/>
  <c r="U191" i="14"/>
  <c r="X191" i="14" s="1"/>
  <c r="AA191" i="14" s="1"/>
  <c r="U199" i="14"/>
  <c r="X199" i="14" s="1"/>
  <c r="AA199" i="14" s="1"/>
  <c r="U265" i="14"/>
  <c r="X265" i="14" s="1"/>
  <c r="U110" i="14"/>
  <c r="X110" i="14" s="1"/>
  <c r="U161" i="14"/>
  <c r="X161" i="14" s="1"/>
  <c r="AA161" i="14" s="1"/>
  <c r="U378" i="14"/>
  <c r="X378" i="14" s="1"/>
  <c r="AD378" i="14" s="1"/>
  <c r="U410" i="14"/>
  <c r="X410" i="14" s="1"/>
  <c r="Y410" i="14" s="1"/>
  <c r="AE368" i="14"/>
  <c r="AC368" i="14"/>
  <c r="U206" i="13"/>
  <c r="X206" i="13" s="1"/>
  <c r="U36" i="14"/>
  <c r="X36" i="14" s="1"/>
  <c r="U115" i="14"/>
  <c r="X115" i="14" s="1"/>
  <c r="AF115" i="14" s="1"/>
  <c r="U118" i="14"/>
  <c r="X118" i="14" s="1"/>
  <c r="AB118" i="14" s="1"/>
  <c r="U30" i="14"/>
  <c r="X30" i="14" s="1"/>
  <c r="AC30" i="14" s="1"/>
  <c r="U180" i="14"/>
  <c r="X180" i="14" s="1"/>
  <c r="AF180" i="14" s="1"/>
  <c r="U220" i="14"/>
  <c r="X220" i="14" s="1"/>
  <c r="AB220" i="14" s="1"/>
  <c r="U271" i="14"/>
  <c r="X271" i="14" s="1"/>
  <c r="Z271" i="14" s="1"/>
  <c r="U376" i="14"/>
  <c r="X376" i="14" s="1"/>
  <c r="U354" i="14"/>
  <c r="X354" i="14" s="1"/>
  <c r="AD354" i="14" s="1"/>
  <c r="U381" i="14"/>
  <c r="X381" i="14" s="1"/>
  <c r="U46" i="14"/>
  <c r="X46" i="14" s="1"/>
  <c r="Z46" i="14" s="1"/>
  <c r="U239" i="14"/>
  <c r="X239" i="14" s="1"/>
  <c r="Y239" i="14" s="1"/>
  <c r="U287" i="14"/>
  <c r="X287" i="14" s="1"/>
  <c r="AF287" i="14" s="1"/>
  <c r="U386" i="14"/>
  <c r="X386" i="14" s="1"/>
  <c r="AD386" i="14" s="1"/>
  <c r="U389" i="14"/>
  <c r="X389" i="14" s="1"/>
  <c r="AD389" i="14" s="1"/>
  <c r="U402" i="14"/>
  <c r="X402" i="14" s="1"/>
  <c r="Y402" i="14" s="1"/>
  <c r="U405" i="14"/>
  <c r="X405" i="14" s="1"/>
  <c r="AE405" i="14" s="1"/>
  <c r="U413" i="14"/>
  <c r="X413" i="14" s="1"/>
  <c r="Y413" i="14" s="1"/>
  <c r="U91" i="14"/>
  <c r="X91" i="14" s="1"/>
  <c r="AE91" i="14" s="1"/>
  <c r="U94" i="14"/>
  <c r="X94" i="14" s="1"/>
  <c r="AC94" i="14" s="1"/>
  <c r="U124" i="14"/>
  <c r="X124" i="14" s="1"/>
  <c r="Z124" i="14" s="1"/>
  <c r="U151" i="14"/>
  <c r="X151" i="14" s="1"/>
  <c r="AC151" i="14" s="1"/>
  <c r="U204" i="14"/>
  <c r="X204" i="14" s="1"/>
  <c r="AE204" i="14" s="1"/>
  <c r="U233" i="14"/>
  <c r="X233" i="14" s="1"/>
  <c r="U249" i="14"/>
  <c r="X249" i="14" s="1"/>
  <c r="AA249" i="14" s="1"/>
  <c r="U303" i="14"/>
  <c r="X303" i="14" s="1"/>
  <c r="AF303" i="14" s="1"/>
  <c r="U350" i="14"/>
  <c r="X350" i="14" s="1"/>
  <c r="AD350" i="14" s="1"/>
  <c r="AF11" i="14"/>
  <c r="AA11" i="14"/>
  <c r="Z11" i="14"/>
  <c r="Y11" i="14"/>
  <c r="AF43" i="14"/>
  <c r="AA43" i="14"/>
  <c r="Z43" i="14"/>
  <c r="Y43" i="14"/>
  <c r="AA412" i="14"/>
  <c r="AD412" i="14"/>
  <c r="AF288" i="14"/>
  <c r="Y288" i="14"/>
  <c r="AD285" i="14"/>
  <c r="AC285" i="14"/>
  <c r="AD370" i="14"/>
  <c r="AB370" i="14"/>
  <c r="AA290" i="14"/>
  <c r="Z290" i="14"/>
  <c r="Z155" i="14"/>
  <c r="AA155" i="14"/>
  <c r="AD326" i="14"/>
  <c r="AA326" i="14"/>
  <c r="AA351" i="14"/>
  <c r="Y351" i="14"/>
  <c r="AD375" i="14"/>
  <c r="AB375" i="14"/>
  <c r="AA375" i="14"/>
  <c r="AA404" i="14"/>
  <c r="AF404" i="14"/>
  <c r="AD404" i="14"/>
  <c r="AA388" i="14"/>
  <c r="AD388" i="14"/>
  <c r="AF388" i="14"/>
  <c r="AD109" i="14"/>
  <c r="Z109" i="14"/>
  <c r="Z166" i="14"/>
  <c r="AA166" i="14"/>
  <c r="AD166" i="14"/>
  <c r="AC166" i="14"/>
  <c r="AA346" i="14"/>
  <c r="Z346" i="14"/>
  <c r="U86" i="14"/>
  <c r="X86" i="14" s="1"/>
  <c r="AF86" i="14" s="1"/>
  <c r="Y166" i="14"/>
  <c r="AD174" i="14"/>
  <c r="Z174" i="14"/>
  <c r="AF372" i="14"/>
  <c r="AD372" i="14"/>
  <c r="AA372" i="14"/>
  <c r="Z372" i="14"/>
  <c r="Y289" i="14"/>
  <c r="Z289" i="14"/>
  <c r="Z345" i="14"/>
  <c r="Y345" i="14"/>
  <c r="AF356" i="14"/>
  <c r="AA356" i="14"/>
  <c r="Y356" i="14"/>
  <c r="Z356" i="14"/>
  <c r="AA396" i="14"/>
  <c r="AF396" i="14"/>
  <c r="AD396" i="14"/>
  <c r="AF35" i="14"/>
  <c r="AA35" i="14"/>
  <c r="Z35" i="14"/>
  <c r="Y35" i="14"/>
  <c r="AD170" i="14"/>
  <c r="Z170" i="14"/>
  <c r="AF412" i="14"/>
  <c r="X171" i="14"/>
  <c r="AE171" i="14" s="1"/>
  <c r="AE286" i="14"/>
  <c r="AD286" i="14"/>
  <c r="AF328" i="14"/>
  <c r="Y328" i="14"/>
  <c r="AE342" i="14"/>
  <c r="AD342" i="14"/>
  <c r="Y173" i="14"/>
  <c r="X211" i="14"/>
  <c r="AD211" i="14" s="1"/>
  <c r="U311" i="14"/>
  <c r="X311" i="14" s="1"/>
  <c r="AC311" i="14" s="1"/>
  <c r="AB358" i="14"/>
  <c r="U394" i="14"/>
  <c r="X394" i="14" s="1"/>
  <c r="AC394" i="14" s="1"/>
  <c r="AA358" i="14"/>
  <c r="X203" i="14"/>
  <c r="Z203" i="14" s="1"/>
  <c r="Z405" i="14"/>
  <c r="X164" i="14"/>
  <c r="AA164" i="14" s="1"/>
  <c r="U90" i="14"/>
  <c r="X90" i="14" s="1"/>
  <c r="AD90" i="14" s="1"/>
  <c r="U99" i="14"/>
  <c r="X99" i="14" s="1"/>
  <c r="AA99" i="14" s="1"/>
  <c r="U111" i="14"/>
  <c r="X111" i="14" s="1"/>
  <c r="AC111" i="14" s="1"/>
  <c r="U123" i="14"/>
  <c r="X123" i="14" s="1"/>
  <c r="AB123" i="14" s="1"/>
  <c r="X195" i="14"/>
  <c r="Y195" i="14" s="1"/>
  <c r="U241" i="14"/>
  <c r="X241" i="14" s="1"/>
  <c r="AA241" i="14" s="1"/>
  <c r="AB284" i="14"/>
  <c r="Z358" i="14"/>
  <c r="U15" i="13"/>
  <c r="X15" i="13" s="1"/>
  <c r="Y15" i="13" s="1"/>
  <c r="U130" i="13"/>
  <c r="X130" i="13" s="1"/>
  <c r="AF130" i="13" s="1"/>
  <c r="U22" i="14"/>
  <c r="X22" i="14" s="1"/>
  <c r="AC22" i="14" s="1"/>
  <c r="X41" i="14"/>
  <c r="AB41" i="14" s="1"/>
  <c r="U62" i="14"/>
  <c r="X62" i="14" s="1"/>
  <c r="AA62" i="14" s="1"/>
  <c r="U147" i="14"/>
  <c r="X147" i="14" s="1"/>
  <c r="Z147" i="14" s="1"/>
  <c r="U167" i="14"/>
  <c r="X167" i="14" s="1"/>
  <c r="AE167" i="14" s="1"/>
  <c r="U183" i="14"/>
  <c r="X183" i="14" s="1"/>
  <c r="Y183" i="14" s="1"/>
  <c r="X187" i="14"/>
  <c r="Z187" i="14" s="1"/>
  <c r="U279" i="14"/>
  <c r="X279" i="14" s="1"/>
  <c r="U324" i="14"/>
  <c r="X324" i="14" s="1"/>
  <c r="Y324" i="14" s="1"/>
  <c r="U335" i="14"/>
  <c r="X335" i="14" s="1"/>
  <c r="Y335" i="14" s="1"/>
  <c r="U362" i="14"/>
  <c r="X362" i="14" s="1"/>
  <c r="AC362" i="14" s="1"/>
  <c r="AB368" i="14"/>
  <c r="U397" i="14"/>
  <c r="X397" i="14" s="1"/>
  <c r="AC397" i="14" s="1"/>
  <c r="AB7" i="14"/>
  <c r="AA7" i="14"/>
  <c r="Z7" i="14"/>
  <c r="Y7" i="14"/>
  <c r="AF7" i="14"/>
  <c r="AE7" i="14"/>
  <c r="AC7" i="14"/>
  <c r="AD7" i="14"/>
  <c r="Y68" i="14"/>
  <c r="AF68" i="14"/>
  <c r="AE68" i="14"/>
  <c r="Z68" i="14"/>
  <c r="AD68" i="14"/>
  <c r="AC68" i="14"/>
  <c r="AB68" i="14"/>
  <c r="AA68" i="14"/>
  <c r="AF19" i="14"/>
  <c r="AE19" i="14"/>
  <c r="AD19" i="14"/>
  <c r="AC19" i="14"/>
  <c r="AB19" i="14"/>
  <c r="Y19" i="14"/>
  <c r="AA19" i="14"/>
  <c r="Z19" i="14"/>
  <c r="AD28" i="14"/>
  <c r="AF59" i="14"/>
  <c r="AE59" i="14"/>
  <c r="AD59" i="14"/>
  <c r="AC59" i="14"/>
  <c r="Y59" i="14"/>
  <c r="AB59" i="14"/>
  <c r="AA59" i="14"/>
  <c r="Z59" i="14"/>
  <c r="AA70" i="14"/>
  <c r="Z70" i="14"/>
  <c r="Y70" i="14"/>
  <c r="AB70" i="14"/>
  <c r="AF70" i="14"/>
  <c r="AE70" i="14"/>
  <c r="AD70" i="14"/>
  <c r="AC70" i="14"/>
  <c r="Z77" i="14"/>
  <c r="Y77" i="14"/>
  <c r="AF77" i="14"/>
  <c r="AE77" i="14"/>
  <c r="AD77" i="14"/>
  <c r="AA77" i="14"/>
  <c r="AC77" i="14"/>
  <c r="AB77" i="14"/>
  <c r="AC80" i="14"/>
  <c r="AB80" i="14"/>
  <c r="AA80" i="14"/>
  <c r="Z80" i="14"/>
  <c r="AD80" i="14"/>
  <c r="Y80" i="14"/>
  <c r="AF80" i="14"/>
  <c r="AE80" i="14"/>
  <c r="Y92" i="14"/>
  <c r="AF92" i="14"/>
  <c r="AE92" i="14"/>
  <c r="AD92" i="14"/>
  <c r="AC92" i="14"/>
  <c r="Z92" i="14"/>
  <c r="AB92" i="14"/>
  <c r="AA92" i="14"/>
  <c r="AB95" i="14"/>
  <c r="AA95" i="14"/>
  <c r="AC95" i="14"/>
  <c r="Z95" i="14"/>
  <c r="Y95" i="14"/>
  <c r="AF95" i="14"/>
  <c r="AE95" i="14"/>
  <c r="AD95" i="14"/>
  <c r="Z107" i="14"/>
  <c r="AE107" i="14"/>
  <c r="AA107" i="14"/>
  <c r="AD107" i="14"/>
  <c r="AC107" i="14"/>
  <c r="AB107" i="14"/>
  <c r="Y107" i="14"/>
  <c r="AF107" i="14"/>
  <c r="Y6" i="14"/>
  <c r="AF6" i="14"/>
  <c r="Y36" i="14"/>
  <c r="AF36" i="14"/>
  <c r="AE36" i="14"/>
  <c r="Z36" i="14"/>
  <c r="AD36" i="14"/>
  <c r="AC36" i="14"/>
  <c r="AB36" i="14"/>
  <c r="AA36" i="14"/>
  <c r="AB39" i="14"/>
  <c r="AA39" i="14"/>
  <c r="Z39" i="14"/>
  <c r="Y39" i="14"/>
  <c r="AF39" i="14"/>
  <c r="AE39" i="14"/>
  <c r="AC39" i="14"/>
  <c r="AD39" i="14"/>
  <c r="AE50" i="14"/>
  <c r="AF50" i="14"/>
  <c r="AD50" i="14"/>
  <c r="AC50" i="14"/>
  <c r="AB50" i="14"/>
  <c r="AA50" i="14"/>
  <c r="Z50" i="14"/>
  <c r="Y50" i="14"/>
  <c r="AD89" i="14"/>
  <c r="AC89" i="14"/>
  <c r="AB89" i="14"/>
  <c r="AA89" i="14"/>
  <c r="Z89" i="14"/>
  <c r="AE89" i="14"/>
  <c r="Y89" i="14"/>
  <c r="AF89" i="14"/>
  <c r="AE98" i="14"/>
  <c r="AD98" i="14"/>
  <c r="AF98" i="14"/>
  <c r="AC98" i="14"/>
  <c r="AB98" i="14"/>
  <c r="AA98" i="14"/>
  <c r="Z98" i="14"/>
  <c r="Y98" i="14"/>
  <c r="Z101" i="14"/>
  <c r="Y101" i="14"/>
  <c r="AA101" i="14"/>
  <c r="AF101" i="14"/>
  <c r="AE101" i="14"/>
  <c r="AD101" i="14"/>
  <c r="AC101" i="14"/>
  <c r="AB101" i="14"/>
  <c r="AC104" i="14"/>
  <c r="AB104" i="14"/>
  <c r="AA104" i="14"/>
  <c r="Z104" i="14"/>
  <c r="AD104" i="14"/>
  <c r="Y104" i="14"/>
  <c r="AF104" i="14"/>
  <c r="AE104" i="14"/>
  <c r="AA14" i="14"/>
  <c r="Z14" i="14"/>
  <c r="Y14" i="14"/>
  <c r="AF14" i="14"/>
  <c r="AE14" i="14"/>
  <c r="AD14" i="14"/>
  <c r="AB14" i="14"/>
  <c r="AC14" i="14"/>
  <c r="Z21" i="14"/>
  <c r="Y21" i="14"/>
  <c r="AF21" i="14"/>
  <c r="AE21" i="14"/>
  <c r="AA21" i="14"/>
  <c r="AD21" i="14"/>
  <c r="AC21" i="14"/>
  <c r="AB21" i="14"/>
  <c r="AC24" i="14"/>
  <c r="AB24" i="14"/>
  <c r="AD24" i="14"/>
  <c r="AA24" i="14"/>
  <c r="Z24" i="14"/>
  <c r="Y24" i="14"/>
  <c r="AF24" i="14"/>
  <c r="AE24" i="14"/>
  <c r="AF52" i="14"/>
  <c r="AE52" i="14"/>
  <c r="AD52" i="14"/>
  <c r="AC52" i="14"/>
  <c r="AA52" i="14"/>
  <c r="AB55" i="14"/>
  <c r="AA55" i="14"/>
  <c r="Z55" i="14"/>
  <c r="Y55" i="14"/>
  <c r="AF55" i="14"/>
  <c r="AE55" i="14"/>
  <c r="AD55" i="14"/>
  <c r="AC55" i="14"/>
  <c r="Z61" i="14"/>
  <c r="Y61" i="14"/>
  <c r="AA61" i="14"/>
  <c r="AF61" i="14"/>
  <c r="AE61" i="14"/>
  <c r="AD61" i="14"/>
  <c r="AC61" i="14"/>
  <c r="AB61" i="14"/>
  <c r="AC64" i="14"/>
  <c r="AB64" i="14"/>
  <c r="AA64" i="14"/>
  <c r="Z64" i="14"/>
  <c r="Y64" i="14"/>
  <c r="AF64" i="14"/>
  <c r="AE64" i="14"/>
  <c r="AD64" i="14"/>
  <c r="AF67" i="14"/>
  <c r="AE67" i="14"/>
  <c r="Y67" i="14"/>
  <c r="AD67" i="14"/>
  <c r="AC67" i="14"/>
  <c r="AB67" i="14"/>
  <c r="AA67" i="14"/>
  <c r="Z67" i="14"/>
  <c r="AD73" i="14"/>
  <c r="AE73" i="14"/>
  <c r="AC73" i="14"/>
  <c r="AB73" i="14"/>
  <c r="AA73" i="14"/>
  <c r="Z73" i="14"/>
  <c r="Y73" i="14"/>
  <c r="AF73" i="14"/>
  <c r="AB79" i="14"/>
  <c r="AA79" i="14"/>
  <c r="Z79" i="14"/>
  <c r="Y79" i="14"/>
  <c r="AF79" i="14"/>
  <c r="AC79" i="14"/>
  <c r="AE79" i="14"/>
  <c r="AD79" i="14"/>
  <c r="AC40" i="14"/>
  <c r="AB40" i="14"/>
  <c r="AA40" i="14"/>
  <c r="Z40" i="14"/>
  <c r="Y40" i="14"/>
  <c r="AF40" i="14"/>
  <c r="AE40" i="14"/>
  <c r="AD40" i="14"/>
  <c r="AD25" i="14"/>
  <c r="AC25" i="14"/>
  <c r="AB25" i="14"/>
  <c r="AA25" i="14"/>
  <c r="AE25" i="14"/>
  <c r="Z25" i="14"/>
  <c r="Y25" i="14"/>
  <c r="AF25" i="14"/>
  <c r="AB31" i="14"/>
  <c r="AA31" i="14"/>
  <c r="AC31" i="14"/>
  <c r="Z31" i="14"/>
  <c r="Y31" i="14"/>
  <c r="AF31" i="14"/>
  <c r="AE31" i="14"/>
  <c r="AD31" i="14"/>
  <c r="AF83" i="14"/>
  <c r="Y83" i="14"/>
  <c r="AE83" i="14"/>
  <c r="AD83" i="14"/>
  <c r="AC83" i="14"/>
  <c r="AB83" i="14"/>
  <c r="AA83" i="14"/>
  <c r="Z83" i="14"/>
  <c r="AD9" i="14"/>
  <c r="AC9" i="14"/>
  <c r="AE9" i="14"/>
  <c r="AB9" i="14"/>
  <c r="AA9" i="14"/>
  <c r="Z9" i="14"/>
  <c r="Y9" i="14"/>
  <c r="AF9" i="14"/>
  <c r="AA38" i="14"/>
  <c r="Z38" i="14"/>
  <c r="Y38" i="14"/>
  <c r="AF38" i="14"/>
  <c r="AE38" i="14"/>
  <c r="AD38" i="14"/>
  <c r="AC38" i="14"/>
  <c r="AB38" i="14"/>
  <c r="AE58" i="14"/>
  <c r="AD58" i="14"/>
  <c r="AC58" i="14"/>
  <c r="AB58" i="14"/>
  <c r="AA58" i="14"/>
  <c r="Z58" i="14"/>
  <c r="Y58" i="14"/>
  <c r="AF58" i="14"/>
  <c r="Y76" i="14"/>
  <c r="AF76" i="14"/>
  <c r="AE76" i="14"/>
  <c r="Z76" i="14"/>
  <c r="AD76" i="14"/>
  <c r="AC76" i="14"/>
  <c r="AB76" i="14"/>
  <c r="AA76" i="14"/>
  <c r="AE82" i="14"/>
  <c r="AD82" i="14"/>
  <c r="AC82" i="14"/>
  <c r="AB82" i="14"/>
  <c r="AF82" i="14"/>
  <c r="AA82" i="14"/>
  <c r="Z82" i="14"/>
  <c r="Y82" i="14"/>
  <c r="Z85" i="14"/>
  <c r="Y85" i="14"/>
  <c r="AF85" i="14"/>
  <c r="AE85" i="14"/>
  <c r="AD85" i="14"/>
  <c r="AA85" i="14"/>
  <c r="AC85" i="14"/>
  <c r="AB85" i="14"/>
  <c r="AC88" i="14"/>
  <c r="AB88" i="14"/>
  <c r="AA88" i="14"/>
  <c r="Z88" i="14"/>
  <c r="Y88" i="14"/>
  <c r="AF88" i="14"/>
  <c r="AE88" i="14"/>
  <c r="AD88" i="14"/>
  <c r="Y100" i="14"/>
  <c r="AF100" i="14"/>
  <c r="AE100" i="14"/>
  <c r="AD100" i="14"/>
  <c r="AC100" i="14"/>
  <c r="AB100" i="14"/>
  <c r="Z100" i="14"/>
  <c r="AA100" i="14"/>
  <c r="AB103" i="14"/>
  <c r="AC103" i="14"/>
  <c r="AA103" i="14"/>
  <c r="Z103" i="14"/>
  <c r="Y103" i="14"/>
  <c r="AF103" i="14"/>
  <c r="AE103" i="14"/>
  <c r="AD103" i="14"/>
  <c r="AD17" i="14"/>
  <c r="AC17" i="14"/>
  <c r="AB17" i="14"/>
  <c r="AA17" i="14"/>
  <c r="AE17" i="14"/>
  <c r="Z17" i="14"/>
  <c r="Y17" i="14"/>
  <c r="AF17" i="14"/>
  <c r="AB23" i="14"/>
  <c r="AA23" i="14"/>
  <c r="Z23" i="14"/>
  <c r="Y23" i="14"/>
  <c r="AC23" i="14"/>
  <c r="AF23" i="14"/>
  <c r="AE23" i="14"/>
  <c r="AD23" i="14"/>
  <c r="AF27" i="14"/>
  <c r="AE27" i="14"/>
  <c r="AD27" i="14"/>
  <c r="AC27" i="14"/>
  <c r="Y27" i="14"/>
  <c r="AB27" i="14"/>
  <c r="AA27" i="14"/>
  <c r="Z27" i="14"/>
  <c r="AD33" i="14"/>
  <c r="AC33" i="14"/>
  <c r="AE33" i="14"/>
  <c r="AB33" i="14"/>
  <c r="AA33" i="14"/>
  <c r="Z33" i="14"/>
  <c r="Y33" i="14"/>
  <c r="AF33" i="14"/>
  <c r="AD49" i="14"/>
  <c r="AE49" i="14"/>
  <c r="AC49" i="14"/>
  <c r="AB49" i="14"/>
  <c r="AA49" i="14"/>
  <c r="Z49" i="14"/>
  <c r="Y49" i="14"/>
  <c r="AF49" i="14"/>
  <c r="AA54" i="14"/>
  <c r="Z54" i="14"/>
  <c r="AB54" i="14"/>
  <c r="Y54" i="14"/>
  <c r="AF54" i="14"/>
  <c r="AE54" i="14"/>
  <c r="AD54" i="14"/>
  <c r="AC54" i="14"/>
  <c r="Y60" i="14"/>
  <c r="AF60" i="14"/>
  <c r="Z60" i="14"/>
  <c r="AE60" i="14"/>
  <c r="AD60" i="14"/>
  <c r="AC60" i="14"/>
  <c r="AB60" i="14"/>
  <c r="AA60" i="14"/>
  <c r="AB63" i="14"/>
  <c r="AA63" i="14"/>
  <c r="Z63" i="14"/>
  <c r="Y63" i="14"/>
  <c r="AF63" i="14"/>
  <c r="AE63" i="14"/>
  <c r="AD63" i="14"/>
  <c r="AC63" i="14"/>
  <c r="Z69" i="14"/>
  <c r="Y69" i="14"/>
  <c r="AF69" i="14"/>
  <c r="AA69" i="14"/>
  <c r="AE69" i="14"/>
  <c r="AD69" i="14"/>
  <c r="AC69" i="14"/>
  <c r="AB69" i="14"/>
  <c r="AC72" i="14"/>
  <c r="AB72" i="14"/>
  <c r="AA72" i="14"/>
  <c r="AD72" i="14"/>
  <c r="Z72" i="14"/>
  <c r="Y72" i="14"/>
  <c r="AF72" i="14"/>
  <c r="AE72" i="14"/>
  <c r="AE78" i="14"/>
  <c r="AD97" i="14"/>
  <c r="AC97" i="14"/>
  <c r="AB97" i="14"/>
  <c r="AA97" i="14"/>
  <c r="Z97" i="14"/>
  <c r="Y97" i="14"/>
  <c r="AE97" i="14"/>
  <c r="AF97" i="14"/>
  <c r="Z37" i="14"/>
  <c r="Y37" i="14"/>
  <c r="AA37" i="14"/>
  <c r="AF37" i="14"/>
  <c r="AE37" i="14"/>
  <c r="AD37" i="14"/>
  <c r="AC37" i="14"/>
  <c r="AB37" i="14"/>
  <c r="AB15" i="14"/>
  <c r="AA15" i="14"/>
  <c r="Z15" i="14"/>
  <c r="Y15" i="14"/>
  <c r="AF15" i="14"/>
  <c r="AE15" i="14"/>
  <c r="AC15" i="14"/>
  <c r="AD15" i="14"/>
  <c r="AB47" i="14"/>
  <c r="AA47" i="14"/>
  <c r="Z47" i="14"/>
  <c r="Y47" i="14"/>
  <c r="AF47" i="14"/>
  <c r="AE47" i="14"/>
  <c r="AC47" i="14"/>
  <c r="AD47" i="14"/>
  <c r="AC56" i="14"/>
  <c r="AB56" i="14"/>
  <c r="AA56" i="14"/>
  <c r="Z56" i="14"/>
  <c r="Y56" i="14"/>
  <c r="AF56" i="14"/>
  <c r="AE56" i="14"/>
  <c r="AD56" i="14"/>
  <c r="AD65" i="14"/>
  <c r="AC65" i="14"/>
  <c r="AB65" i="14"/>
  <c r="AA65" i="14"/>
  <c r="Z65" i="14"/>
  <c r="Y65" i="14"/>
  <c r="AF65" i="14"/>
  <c r="AE65" i="14"/>
  <c r="Z5" i="14"/>
  <c r="AA5" i="14"/>
  <c r="Y5" i="14"/>
  <c r="AF5" i="14"/>
  <c r="AE5" i="14"/>
  <c r="AD5" i="14"/>
  <c r="AC5" i="14"/>
  <c r="AB5" i="14"/>
  <c r="AC8" i="14"/>
  <c r="AB8" i="14"/>
  <c r="AA8" i="14"/>
  <c r="Z8" i="14"/>
  <c r="Y8" i="14"/>
  <c r="AF8" i="14"/>
  <c r="AD8" i="14"/>
  <c r="AE8" i="14"/>
  <c r="AE66" i="14"/>
  <c r="AD66" i="14"/>
  <c r="AC66" i="14"/>
  <c r="AB66" i="14"/>
  <c r="AA66" i="14"/>
  <c r="Z66" i="14"/>
  <c r="Y66" i="14"/>
  <c r="AF66" i="14"/>
  <c r="Y84" i="14"/>
  <c r="AF84" i="14"/>
  <c r="AE84" i="14"/>
  <c r="AD84" i="14"/>
  <c r="AC84" i="14"/>
  <c r="Z84" i="14"/>
  <c r="AB84" i="14"/>
  <c r="AA84" i="14"/>
  <c r="AB87" i="14"/>
  <c r="AA87" i="14"/>
  <c r="Z87" i="14"/>
  <c r="Y87" i="14"/>
  <c r="AF87" i="14"/>
  <c r="AC87" i="14"/>
  <c r="AE87" i="14"/>
  <c r="AD87" i="14"/>
  <c r="AD99" i="14"/>
  <c r="AA108" i="14"/>
  <c r="AF108" i="14"/>
  <c r="AE108" i="14"/>
  <c r="AD108" i="14"/>
  <c r="AB108" i="14"/>
  <c r="Y108" i="14"/>
  <c r="Z108" i="14"/>
  <c r="AC108" i="14"/>
  <c r="Z53" i="14"/>
  <c r="Y53" i="14"/>
  <c r="AF53" i="14"/>
  <c r="AE53" i="14"/>
  <c r="AD53" i="14"/>
  <c r="AC53" i="14"/>
  <c r="AB53" i="14"/>
  <c r="AA53" i="14"/>
  <c r="Z13" i="14"/>
  <c r="Y13" i="14"/>
  <c r="AF13" i="14"/>
  <c r="AE13" i="14"/>
  <c r="AD13" i="14"/>
  <c r="AA13" i="14"/>
  <c r="AC13" i="14"/>
  <c r="AB13" i="14"/>
  <c r="AC16" i="14"/>
  <c r="AB16" i="14"/>
  <c r="AA16" i="14"/>
  <c r="Z16" i="14"/>
  <c r="Y16" i="14"/>
  <c r="AD16" i="14"/>
  <c r="AF16" i="14"/>
  <c r="AE16" i="14"/>
  <c r="AF22" i="14"/>
  <c r="Z29" i="14"/>
  <c r="AA29" i="14"/>
  <c r="Y29" i="14"/>
  <c r="AF29" i="14"/>
  <c r="AE29" i="14"/>
  <c r="AD29" i="14"/>
  <c r="AC29" i="14"/>
  <c r="AB29" i="14"/>
  <c r="AC32" i="14"/>
  <c r="AB32" i="14"/>
  <c r="AD32" i="14"/>
  <c r="AA32" i="14"/>
  <c r="Z32" i="14"/>
  <c r="Y32" i="14"/>
  <c r="AF32" i="14"/>
  <c r="AE32" i="14"/>
  <c r="Z45" i="14"/>
  <c r="Y45" i="14"/>
  <c r="AF45" i="14"/>
  <c r="AE45" i="14"/>
  <c r="AD45" i="14"/>
  <c r="AC45" i="14"/>
  <c r="AB45" i="14"/>
  <c r="AA45" i="14"/>
  <c r="AC48" i="14"/>
  <c r="AB48" i="14"/>
  <c r="AA48" i="14"/>
  <c r="Z48" i="14"/>
  <c r="Y48" i="14"/>
  <c r="AF48" i="14"/>
  <c r="AD48" i="14"/>
  <c r="AE48" i="14"/>
  <c r="AF51" i="14"/>
  <c r="Y51" i="14"/>
  <c r="AE51" i="14"/>
  <c r="AD51" i="14"/>
  <c r="AC51" i="14"/>
  <c r="AB51" i="14"/>
  <c r="AA51" i="14"/>
  <c r="Z51" i="14"/>
  <c r="AD57" i="14"/>
  <c r="AC57" i="14"/>
  <c r="AB57" i="14"/>
  <c r="AA57" i="14"/>
  <c r="Z57" i="14"/>
  <c r="Y57" i="14"/>
  <c r="AF57" i="14"/>
  <c r="AE57" i="14"/>
  <c r="AB71" i="14"/>
  <c r="AA71" i="14"/>
  <c r="Z71" i="14"/>
  <c r="AC71" i="14"/>
  <c r="Y71" i="14"/>
  <c r="AF71" i="14"/>
  <c r="AE71" i="14"/>
  <c r="AD71" i="14"/>
  <c r="AF75" i="14"/>
  <c r="Y75" i="14"/>
  <c r="AE75" i="14"/>
  <c r="AD75" i="14"/>
  <c r="AC75" i="14"/>
  <c r="AB75" i="14"/>
  <c r="AA75" i="14"/>
  <c r="Z75" i="14"/>
  <c r="AD81" i="14"/>
  <c r="AC81" i="14"/>
  <c r="AB81" i="14"/>
  <c r="AA81" i="14"/>
  <c r="AE81" i="14"/>
  <c r="Z81" i="14"/>
  <c r="Y81" i="14"/>
  <c r="AF81" i="14"/>
  <c r="Z93" i="14"/>
  <c r="Y93" i="14"/>
  <c r="AF93" i="14"/>
  <c r="AE93" i="14"/>
  <c r="AA93" i="14"/>
  <c r="AD93" i="14"/>
  <c r="AC93" i="14"/>
  <c r="AB93" i="14"/>
  <c r="AC96" i="14"/>
  <c r="AB96" i="14"/>
  <c r="AD96" i="14"/>
  <c r="AA96" i="14"/>
  <c r="Z96" i="14"/>
  <c r="Y96" i="14"/>
  <c r="AF96" i="14"/>
  <c r="AE96" i="14"/>
  <c r="AA102" i="14"/>
  <c r="Z102" i="14"/>
  <c r="Y102" i="14"/>
  <c r="AF102" i="14"/>
  <c r="AE102" i="14"/>
  <c r="AD102" i="14"/>
  <c r="AB102" i="14"/>
  <c r="AC102" i="14"/>
  <c r="AF105" i="14"/>
  <c r="AD105" i="14"/>
  <c r="AC105" i="14"/>
  <c r="AB105" i="14"/>
  <c r="AA105" i="14"/>
  <c r="Z105" i="14"/>
  <c r="Y105" i="14"/>
  <c r="AE105" i="14"/>
  <c r="Y10" i="14"/>
  <c r="Y18" i="14"/>
  <c r="Y26" i="14"/>
  <c r="Y34" i="14"/>
  <c r="Y74" i="14"/>
  <c r="AA119" i="14"/>
  <c r="Z119" i="14"/>
  <c r="Y119" i="14"/>
  <c r="AB125" i="14"/>
  <c r="AA125" i="14"/>
  <c r="Z125" i="14"/>
  <c r="Y125" i="14"/>
  <c r="AF125" i="14"/>
  <c r="AE125" i="14"/>
  <c r="AD125" i="14"/>
  <c r="AC125" i="14"/>
  <c r="AE128" i="14"/>
  <c r="AD128" i="14"/>
  <c r="AC128" i="14"/>
  <c r="AB128" i="14"/>
  <c r="AA128" i="14"/>
  <c r="Z128" i="14"/>
  <c r="Y128" i="14"/>
  <c r="AF128" i="14"/>
  <c r="AD135" i="14"/>
  <c r="AC135" i="14"/>
  <c r="AB135" i="14"/>
  <c r="AA135" i="14"/>
  <c r="Z135" i="14"/>
  <c r="Y135" i="14"/>
  <c r="AF135" i="14"/>
  <c r="AE135" i="14"/>
  <c r="Y138" i="14"/>
  <c r="AF138" i="14"/>
  <c r="AE138" i="14"/>
  <c r="AD138" i="14"/>
  <c r="AC138" i="14"/>
  <c r="AB138" i="14"/>
  <c r="AA138" i="14"/>
  <c r="Z138" i="14"/>
  <c r="Y162" i="14"/>
  <c r="AF162" i="14"/>
  <c r="AE162" i="14"/>
  <c r="AD162" i="14"/>
  <c r="AC162" i="14"/>
  <c r="AB162" i="14"/>
  <c r="AA162" i="14"/>
  <c r="Z162" i="14"/>
  <c r="AE165" i="14"/>
  <c r="AD165" i="14"/>
  <c r="AA165" i="14"/>
  <c r="Z165" i="14"/>
  <c r="Y165" i="14"/>
  <c r="AF165" i="14"/>
  <c r="AC165" i="14"/>
  <c r="AB165" i="14"/>
  <c r="AF10" i="14"/>
  <c r="AB117" i="14"/>
  <c r="AA117" i="14"/>
  <c r="Z117" i="14"/>
  <c r="Y117" i="14"/>
  <c r="AF117" i="14"/>
  <c r="AE117" i="14"/>
  <c r="AD117" i="14"/>
  <c r="AC117" i="14"/>
  <c r="AC150" i="14"/>
  <c r="AB150" i="14"/>
  <c r="AA150" i="14"/>
  <c r="Z150" i="14"/>
  <c r="Y150" i="14"/>
  <c r="AF150" i="14"/>
  <c r="AE150" i="14"/>
  <c r="AD150" i="14"/>
  <c r="Z10" i="14"/>
  <c r="Z18" i="14"/>
  <c r="Z26" i="14"/>
  <c r="Z34" i="14"/>
  <c r="Z74" i="14"/>
  <c r="AF113" i="14"/>
  <c r="AE113" i="14"/>
  <c r="AD113" i="14"/>
  <c r="AC113" i="14"/>
  <c r="AB113" i="14"/>
  <c r="AA113" i="14"/>
  <c r="Y113" i="14"/>
  <c r="AA116" i="14"/>
  <c r="Z116" i="14"/>
  <c r="Y116" i="14"/>
  <c r="AF116" i="14"/>
  <c r="AE116" i="14"/>
  <c r="AD116" i="14"/>
  <c r="AC116" i="14"/>
  <c r="AB116" i="14"/>
  <c r="AB149" i="14"/>
  <c r="AA149" i="14"/>
  <c r="Z149" i="14"/>
  <c r="Y149" i="14"/>
  <c r="AF149" i="14"/>
  <c r="AE149" i="14"/>
  <c r="AD149" i="14"/>
  <c r="AC149" i="14"/>
  <c r="AE152" i="14"/>
  <c r="AD152" i="14"/>
  <c r="AC152" i="14"/>
  <c r="AB152" i="14"/>
  <c r="AA152" i="14"/>
  <c r="Z152" i="14"/>
  <c r="Y152" i="14"/>
  <c r="AF152" i="14"/>
  <c r="AA156" i="14"/>
  <c r="Z156" i="14"/>
  <c r="Y156" i="14"/>
  <c r="AF156" i="14"/>
  <c r="AE156" i="14"/>
  <c r="AD156" i="14"/>
  <c r="AC156" i="14"/>
  <c r="AB156" i="14"/>
  <c r="AB169" i="14"/>
  <c r="AA169" i="14"/>
  <c r="Z169" i="14"/>
  <c r="AF169" i="14"/>
  <c r="AE169" i="14"/>
  <c r="AD169" i="14"/>
  <c r="AC169" i="14"/>
  <c r="Y169" i="14"/>
  <c r="Y114" i="14"/>
  <c r="AF114" i="14"/>
  <c r="AE114" i="14"/>
  <c r="AD114" i="14"/>
  <c r="AC114" i="14"/>
  <c r="AB114" i="14"/>
  <c r="AA114" i="14"/>
  <c r="Z114" i="14"/>
  <c r="U195" i="13"/>
  <c r="X195" i="13" s="1"/>
  <c r="Z195" i="13" s="1"/>
  <c r="AA10" i="14"/>
  <c r="AB11" i="14"/>
  <c r="AA18" i="14"/>
  <c r="AA26" i="14"/>
  <c r="AA34" i="14"/>
  <c r="AB35" i="14"/>
  <c r="AB43" i="14"/>
  <c r="AA74" i="14"/>
  <c r="AE112" i="14"/>
  <c r="AD112" i="14"/>
  <c r="AC112" i="14"/>
  <c r="AB112" i="14"/>
  <c r="AA112" i="14"/>
  <c r="Z112" i="14"/>
  <c r="AF112" i="14"/>
  <c r="AA140" i="14"/>
  <c r="Z140" i="14"/>
  <c r="Y140" i="14"/>
  <c r="AF140" i="14"/>
  <c r="AE140" i="14"/>
  <c r="AD140" i="14"/>
  <c r="AC140" i="14"/>
  <c r="AB140" i="14"/>
  <c r="Y146" i="14"/>
  <c r="AF146" i="14"/>
  <c r="AE146" i="14"/>
  <c r="AD146" i="14"/>
  <c r="AC146" i="14"/>
  <c r="AB146" i="14"/>
  <c r="AA146" i="14"/>
  <c r="Z146" i="14"/>
  <c r="AF18" i="14"/>
  <c r="AF153" i="14"/>
  <c r="AE153" i="14"/>
  <c r="AD153" i="14"/>
  <c r="AC153" i="14"/>
  <c r="AB153" i="14"/>
  <c r="AA153" i="14"/>
  <c r="Z153" i="14"/>
  <c r="Y153" i="14"/>
  <c r="AB10" i="14"/>
  <c r="AC11" i="14"/>
  <c r="AB18" i="14"/>
  <c r="AB26" i="14"/>
  <c r="AB34" i="14"/>
  <c r="AC35" i="14"/>
  <c r="AC43" i="14"/>
  <c r="AB74" i="14"/>
  <c r="U106" i="14"/>
  <c r="X106" i="14" s="1"/>
  <c r="AD127" i="14"/>
  <c r="AC127" i="14"/>
  <c r="AB127" i="14"/>
  <c r="AA127" i="14"/>
  <c r="Z127" i="14"/>
  <c r="Y127" i="14"/>
  <c r="AF127" i="14"/>
  <c r="AE127" i="14"/>
  <c r="Y130" i="14"/>
  <c r="AF130" i="14"/>
  <c r="AE130" i="14"/>
  <c r="AD130" i="14"/>
  <c r="AC130" i="14"/>
  <c r="AB130" i="14"/>
  <c r="AA130" i="14"/>
  <c r="Z130" i="14"/>
  <c r="AC134" i="14"/>
  <c r="AB134" i="14"/>
  <c r="AA134" i="14"/>
  <c r="Z134" i="14"/>
  <c r="Y134" i="14"/>
  <c r="AF134" i="14"/>
  <c r="AE134" i="14"/>
  <c r="AD134" i="14"/>
  <c r="AF137" i="14"/>
  <c r="AE137" i="14"/>
  <c r="AD137" i="14"/>
  <c r="AC137" i="14"/>
  <c r="AB137" i="14"/>
  <c r="AA137" i="14"/>
  <c r="Z137" i="14"/>
  <c r="Y137" i="14"/>
  <c r="AF34" i="14"/>
  <c r="AF74" i="14"/>
  <c r="AB141" i="14"/>
  <c r="AA141" i="14"/>
  <c r="Z141" i="14"/>
  <c r="Y141" i="14"/>
  <c r="AF141" i="14"/>
  <c r="AE141" i="14"/>
  <c r="AD141" i="14"/>
  <c r="AC141" i="14"/>
  <c r="AC10" i="14"/>
  <c r="AD11" i="14"/>
  <c r="AC18" i="14"/>
  <c r="AC26" i="14"/>
  <c r="AC34" i="14"/>
  <c r="AD35" i="14"/>
  <c r="AD43" i="14"/>
  <c r="AC74" i="14"/>
  <c r="Y112" i="14"/>
  <c r="AF121" i="14"/>
  <c r="AE121" i="14"/>
  <c r="AD121" i="14"/>
  <c r="AC121" i="14"/>
  <c r="AB121" i="14"/>
  <c r="AA121" i="14"/>
  <c r="Z121" i="14"/>
  <c r="Y121" i="14"/>
  <c r="AA148" i="14"/>
  <c r="Z148" i="14"/>
  <c r="Y148" i="14"/>
  <c r="AF148" i="14"/>
  <c r="AE148" i="14"/>
  <c r="AD148" i="14"/>
  <c r="AC148" i="14"/>
  <c r="AB148" i="14"/>
  <c r="Y154" i="14"/>
  <c r="AF154" i="14"/>
  <c r="AE154" i="14"/>
  <c r="AD154" i="14"/>
  <c r="AC154" i="14"/>
  <c r="AB154" i="14"/>
  <c r="AA154" i="14"/>
  <c r="Z154" i="14"/>
  <c r="AC158" i="14"/>
  <c r="AB158" i="14"/>
  <c r="AA158" i="14"/>
  <c r="Z158" i="14"/>
  <c r="Y158" i="14"/>
  <c r="AF158" i="14"/>
  <c r="AE158" i="14"/>
  <c r="AD158" i="14"/>
  <c r="AF26" i="14"/>
  <c r="AA132" i="14"/>
  <c r="Z132" i="14"/>
  <c r="Y132" i="14"/>
  <c r="AF132" i="14"/>
  <c r="AE132" i="14"/>
  <c r="AD132" i="14"/>
  <c r="AC132" i="14"/>
  <c r="AB132" i="14"/>
  <c r="AD10" i="14"/>
  <c r="AE11" i="14"/>
  <c r="AD18" i="14"/>
  <c r="AD26" i="14"/>
  <c r="AD34" i="14"/>
  <c r="AE35" i="14"/>
  <c r="AE43" i="14"/>
  <c r="AD74" i="14"/>
  <c r="AB109" i="14"/>
  <c r="AA109" i="14"/>
  <c r="Y109" i="14"/>
  <c r="AF109" i="14"/>
  <c r="AE109" i="14"/>
  <c r="AC109" i="14"/>
  <c r="AB133" i="14"/>
  <c r="AA133" i="14"/>
  <c r="Z133" i="14"/>
  <c r="Y133" i="14"/>
  <c r="AF133" i="14"/>
  <c r="AE133" i="14"/>
  <c r="AD133" i="14"/>
  <c r="AC133" i="14"/>
  <c r="AE136" i="14"/>
  <c r="AD136" i="14"/>
  <c r="AC136" i="14"/>
  <c r="AB136" i="14"/>
  <c r="AA136" i="14"/>
  <c r="Z136" i="14"/>
  <c r="Y136" i="14"/>
  <c r="AF136" i="14"/>
  <c r="AC142" i="14"/>
  <c r="AB142" i="14"/>
  <c r="AA142" i="14"/>
  <c r="Z142" i="14"/>
  <c r="Y142" i="14"/>
  <c r="AF142" i="14"/>
  <c r="AE142" i="14"/>
  <c r="AD142" i="14"/>
  <c r="AF145" i="14"/>
  <c r="AE145" i="14"/>
  <c r="AD145" i="14"/>
  <c r="AC145" i="14"/>
  <c r="AB145" i="14"/>
  <c r="AA145" i="14"/>
  <c r="Z145" i="14"/>
  <c r="Y145" i="14"/>
  <c r="AE144" i="14"/>
  <c r="AD144" i="14"/>
  <c r="AC144" i="14"/>
  <c r="AB144" i="14"/>
  <c r="AA144" i="14"/>
  <c r="Z144" i="14"/>
  <c r="Y144" i="14"/>
  <c r="AF144" i="14"/>
  <c r="AG415" i="14"/>
  <c r="AE120" i="14"/>
  <c r="AD120" i="14"/>
  <c r="AC120" i="14"/>
  <c r="AB120" i="14"/>
  <c r="AA120" i="14"/>
  <c r="Z120" i="14"/>
  <c r="Y120" i="14"/>
  <c r="AF120" i="14"/>
  <c r="AC126" i="14"/>
  <c r="AB126" i="14"/>
  <c r="AA126" i="14"/>
  <c r="Z126" i="14"/>
  <c r="Y126" i="14"/>
  <c r="AF126" i="14"/>
  <c r="AE126" i="14"/>
  <c r="AD126" i="14"/>
  <c r="AF129" i="14"/>
  <c r="AE129" i="14"/>
  <c r="AD129" i="14"/>
  <c r="AC129" i="14"/>
  <c r="AB129" i="14"/>
  <c r="AA129" i="14"/>
  <c r="Z129" i="14"/>
  <c r="Y129" i="14"/>
  <c r="AB157" i="14"/>
  <c r="AA157" i="14"/>
  <c r="Z157" i="14"/>
  <c r="Y157" i="14"/>
  <c r="AF157" i="14"/>
  <c r="AE157" i="14"/>
  <c r="AD157" i="14"/>
  <c r="AC157" i="14"/>
  <c r="AE160" i="14"/>
  <c r="AD160" i="14"/>
  <c r="AC160" i="14"/>
  <c r="AB160" i="14"/>
  <c r="AA160" i="14"/>
  <c r="Z160" i="14"/>
  <c r="Y160" i="14"/>
  <c r="AF160" i="14"/>
  <c r="AC163" i="14"/>
  <c r="AB163" i="14"/>
  <c r="Z163" i="14"/>
  <c r="Y163" i="14"/>
  <c r="AF163" i="14"/>
  <c r="AE163" i="14"/>
  <c r="AD163" i="14"/>
  <c r="AA163" i="14"/>
  <c r="AA131" i="14"/>
  <c r="U192" i="14"/>
  <c r="X192" i="14" s="1"/>
  <c r="Y198" i="14"/>
  <c r="AF198" i="14"/>
  <c r="AE198" i="14"/>
  <c r="AD198" i="14"/>
  <c r="AC198" i="14"/>
  <c r="AB198" i="14"/>
  <c r="AA198" i="14"/>
  <c r="Z204" i="14"/>
  <c r="Y204" i="14"/>
  <c r="U208" i="14"/>
  <c r="X208" i="14" s="1"/>
  <c r="Y214" i="14"/>
  <c r="AF214" i="14"/>
  <c r="AE214" i="14"/>
  <c r="AD214" i="14"/>
  <c r="AC214" i="14"/>
  <c r="AB214" i="14"/>
  <c r="AA214" i="14"/>
  <c r="AC223" i="14"/>
  <c r="AA223" i="14"/>
  <c r="AF223" i="14"/>
  <c r="AE223" i="14"/>
  <c r="AD223" i="14"/>
  <c r="AB223" i="14"/>
  <c r="Z223" i="14"/>
  <c r="Y223" i="14"/>
  <c r="AF233" i="14"/>
  <c r="AE233" i="14"/>
  <c r="AD233" i="14"/>
  <c r="AC233" i="14"/>
  <c r="AB233" i="14"/>
  <c r="Z233" i="14"/>
  <c r="AA233" i="14"/>
  <c r="Y233" i="14"/>
  <c r="AB131" i="14"/>
  <c r="AB155" i="14"/>
  <c r="U184" i="14"/>
  <c r="X184" i="14" s="1"/>
  <c r="AB185" i="14"/>
  <c r="AA185" i="14"/>
  <c r="Z185" i="14"/>
  <c r="AF185" i="14"/>
  <c r="AE185" i="14"/>
  <c r="AD185" i="14"/>
  <c r="AC186" i="14"/>
  <c r="AB186" i="14"/>
  <c r="AA186" i="14"/>
  <c r="Z186" i="14"/>
  <c r="Y186" i="14"/>
  <c r="AF186" i="14"/>
  <c r="AE186" i="14"/>
  <c r="AD191" i="14"/>
  <c r="AC191" i="14"/>
  <c r="AF197" i="14"/>
  <c r="AE197" i="14"/>
  <c r="AD197" i="14"/>
  <c r="AC197" i="14"/>
  <c r="AB197" i="14"/>
  <c r="AA197" i="14"/>
  <c r="Z197" i="14"/>
  <c r="AC202" i="14"/>
  <c r="AB202" i="14"/>
  <c r="AA202" i="14"/>
  <c r="Z202" i="14"/>
  <c r="Y202" i="14"/>
  <c r="AF202" i="14"/>
  <c r="AE202" i="14"/>
  <c r="AF204" i="14"/>
  <c r="AF213" i="14"/>
  <c r="AE213" i="14"/>
  <c r="AD213" i="14"/>
  <c r="AC213" i="14"/>
  <c r="AB213" i="14"/>
  <c r="AA213" i="14"/>
  <c r="Z213" i="14"/>
  <c r="AF218" i="14"/>
  <c r="AA218" i="14"/>
  <c r="AE218" i="14"/>
  <c r="AD218" i="14"/>
  <c r="AC218" i="14"/>
  <c r="AB218" i="14"/>
  <c r="Z218" i="14"/>
  <c r="AB222" i="14"/>
  <c r="Z222" i="14"/>
  <c r="AE222" i="14"/>
  <c r="Y222" i="14"/>
  <c r="AF222" i="14"/>
  <c r="AD222" i="14"/>
  <c r="AC222" i="14"/>
  <c r="AC131" i="14"/>
  <c r="AC155" i="14"/>
  <c r="Z198" i="14"/>
  <c r="AB201" i="14"/>
  <c r="AA201" i="14"/>
  <c r="Z201" i="14"/>
  <c r="Y201" i="14"/>
  <c r="AF201" i="14"/>
  <c r="AE201" i="14"/>
  <c r="AD201" i="14"/>
  <c r="Z207" i="14"/>
  <c r="Y207" i="14"/>
  <c r="AF207" i="14"/>
  <c r="AE207" i="14"/>
  <c r="AD207" i="14"/>
  <c r="AC207" i="14"/>
  <c r="AB207" i="14"/>
  <c r="Z214" i="14"/>
  <c r="AE240" i="14"/>
  <c r="AD240" i="14"/>
  <c r="AC240" i="14"/>
  <c r="AB240" i="14"/>
  <c r="AA240" i="14"/>
  <c r="Y240" i="14"/>
  <c r="AF240" i="14"/>
  <c r="Z240" i="14"/>
  <c r="AC262" i="14"/>
  <c r="AB262" i="14"/>
  <c r="AA262" i="14"/>
  <c r="Z262" i="14"/>
  <c r="Y262" i="14"/>
  <c r="AE262" i="14"/>
  <c r="AD262" i="14"/>
  <c r="AF262" i="14"/>
  <c r="AB293" i="14"/>
  <c r="AA293" i="14"/>
  <c r="Z293" i="14"/>
  <c r="Y293" i="14"/>
  <c r="AF293" i="14"/>
  <c r="AE293" i="14"/>
  <c r="AD293" i="14"/>
  <c r="AC293" i="14"/>
  <c r="AE296" i="14"/>
  <c r="AD296" i="14"/>
  <c r="AC296" i="14"/>
  <c r="AB296" i="14"/>
  <c r="AA296" i="14"/>
  <c r="Z296" i="14"/>
  <c r="AF296" i="14"/>
  <c r="Y296" i="14"/>
  <c r="AD131" i="14"/>
  <c r="AD155" i="14"/>
  <c r="AF181" i="14"/>
  <c r="AE181" i="14"/>
  <c r="AD181" i="14"/>
  <c r="AB181" i="14"/>
  <c r="AA181" i="14"/>
  <c r="Z181" i="14"/>
  <c r="Y182" i="14"/>
  <c r="AF182" i="14"/>
  <c r="AE182" i="14"/>
  <c r="AC182" i="14"/>
  <c r="AB182" i="14"/>
  <c r="AA182" i="14"/>
  <c r="Y185" i="14"/>
  <c r="AD186" i="14"/>
  <c r="AD202" i="14"/>
  <c r="AE217" i="14"/>
  <c r="AC217" i="14"/>
  <c r="AB217" i="14"/>
  <c r="AA217" i="14"/>
  <c r="Z217" i="14"/>
  <c r="Y217" i="14"/>
  <c r="AF217" i="14"/>
  <c r="AA221" i="14"/>
  <c r="Y221" i="14"/>
  <c r="AD221" i="14"/>
  <c r="AF221" i="14"/>
  <c r="AE221" i="14"/>
  <c r="AC221" i="14"/>
  <c r="AB221" i="14"/>
  <c r="Z221" i="14"/>
  <c r="AA228" i="14"/>
  <c r="Z228" i="14"/>
  <c r="Y228" i="14"/>
  <c r="AF228" i="14"/>
  <c r="AE228" i="14"/>
  <c r="AC228" i="14"/>
  <c r="AD228" i="14"/>
  <c r="AB228" i="14"/>
  <c r="AE131" i="14"/>
  <c r="AE155" i="14"/>
  <c r="U168" i="14"/>
  <c r="X168" i="14" s="1"/>
  <c r="U176" i="14"/>
  <c r="X176" i="14" s="1"/>
  <c r="AB177" i="14"/>
  <c r="AA177" i="14"/>
  <c r="Z177" i="14"/>
  <c r="AF177" i="14"/>
  <c r="AE177" i="14"/>
  <c r="AD177" i="14"/>
  <c r="AC178" i="14"/>
  <c r="AB178" i="14"/>
  <c r="AA178" i="14"/>
  <c r="Y178" i="14"/>
  <c r="AF178" i="14"/>
  <c r="AE178" i="14"/>
  <c r="X179" i="14"/>
  <c r="AC185" i="14"/>
  <c r="Y190" i="14"/>
  <c r="AF190" i="14"/>
  <c r="AE190" i="14"/>
  <c r="AD190" i="14"/>
  <c r="AC190" i="14"/>
  <c r="AB190" i="14"/>
  <c r="AA190" i="14"/>
  <c r="U200" i="14"/>
  <c r="X200" i="14" s="1"/>
  <c r="Y206" i="14"/>
  <c r="AF206" i="14"/>
  <c r="AE206" i="14"/>
  <c r="AD206" i="14"/>
  <c r="AC206" i="14"/>
  <c r="AB206" i="14"/>
  <c r="AA206" i="14"/>
  <c r="AE212" i="14"/>
  <c r="AD212" i="14"/>
  <c r="AC212" i="14"/>
  <c r="AB212" i="14"/>
  <c r="AA212" i="14"/>
  <c r="Z212" i="14"/>
  <c r="Y212" i="14"/>
  <c r="U216" i="14"/>
  <c r="X216" i="14" s="1"/>
  <c r="AE232" i="14"/>
  <c r="AD232" i="14"/>
  <c r="AC232" i="14"/>
  <c r="AB232" i="14"/>
  <c r="AA232" i="14"/>
  <c r="Y232" i="14"/>
  <c r="AF232" i="14"/>
  <c r="Z232" i="14"/>
  <c r="Y250" i="14"/>
  <c r="AF250" i="14"/>
  <c r="AE250" i="14"/>
  <c r="AD250" i="14"/>
  <c r="AC250" i="14"/>
  <c r="AA250" i="14"/>
  <c r="Z250" i="14"/>
  <c r="AB250" i="14"/>
  <c r="AF131" i="14"/>
  <c r="AF155" i="14"/>
  <c r="Y181" i="14"/>
  <c r="Z182" i="14"/>
  <c r="AF189" i="14"/>
  <c r="AE189" i="14"/>
  <c r="AD189" i="14"/>
  <c r="AC189" i="14"/>
  <c r="AB189" i="14"/>
  <c r="AA189" i="14"/>
  <c r="Z189" i="14"/>
  <c r="AC194" i="14"/>
  <c r="AB194" i="14"/>
  <c r="AA194" i="14"/>
  <c r="Z194" i="14"/>
  <c r="Y194" i="14"/>
  <c r="AF194" i="14"/>
  <c r="AE194" i="14"/>
  <c r="AC195" i="14"/>
  <c r="Z195" i="14"/>
  <c r="AF195" i="14"/>
  <c r="Z199" i="14"/>
  <c r="Y199" i="14"/>
  <c r="AF199" i="14"/>
  <c r="AE199" i="14"/>
  <c r="AD199" i="14"/>
  <c r="AC199" i="14"/>
  <c r="AB199" i="14"/>
  <c r="AF205" i="14"/>
  <c r="AE205" i="14"/>
  <c r="AD205" i="14"/>
  <c r="AC205" i="14"/>
  <c r="AB205" i="14"/>
  <c r="AA205" i="14"/>
  <c r="Z205" i="14"/>
  <c r="AC210" i="14"/>
  <c r="AB210" i="14"/>
  <c r="AA210" i="14"/>
  <c r="Z210" i="14"/>
  <c r="Y210" i="14"/>
  <c r="AF210" i="14"/>
  <c r="AE210" i="14"/>
  <c r="AF212" i="14"/>
  <c r="AD217" i="14"/>
  <c r="Y131" i="14"/>
  <c r="Y155" i="14"/>
  <c r="AF173" i="14"/>
  <c r="AE173" i="14"/>
  <c r="AD173" i="14"/>
  <c r="AB173" i="14"/>
  <c r="AA173" i="14"/>
  <c r="Z173" i="14"/>
  <c r="Y174" i="14"/>
  <c r="AF174" i="14"/>
  <c r="AE174" i="14"/>
  <c r="AC174" i="14"/>
  <c r="AB174" i="14"/>
  <c r="AA174" i="14"/>
  <c r="Y177" i="14"/>
  <c r="Z178" i="14"/>
  <c r="AC181" i="14"/>
  <c r="AD182" i="14"/>
  <c r="Z190" i="14"/>
  <c r="AB193" i="14"/>
  <c r="AA193" i="14"/>
  <c r="Z193" i="14"/>
  <c r="Y193" i="14"/>
  <c r="AF193" i="14"/>
  <c r="AE193" i="14"/>
  <c r="AD193" i="14"/>
  <c r="Z206" i="14"/>
  <c r="AB209" i="14"/>
  <c r="AA209" i="14"/>
  <c r="Z209" i="14"/>
  <c r="Y209" i="14"/>
  <c r="AF209" i="14"/>
  <c r="AE209" i="14"/>
  <c r="AD209" i="14"/>
  <c r="Z215" i="14"/>
  <c r="Y215" i="14"/>
  <c r="AF215" i="14"/>
  <c r="AE215" i="14"/>
  <c r="AD215" i="14"/>
  <c r="AC215" i="14"/>
  <c r="AB215" i="14"/>
  <c r="Y234" i="14"/>
  <c r="AF234" i="14"/>
  <c r="AE234" i="14"/>
  <c r="AD234" i="14"/>
  <c r="AC234" i="14"/>
  <c r="AA234" i="14"/>
  <c r="AB234" i="14"/>
  <c r="Z234" i="14"/>
  <c r="AC246" i="14"/>
  <c r="AB246" i="14"/>
  <c r="AA246" i="14"/>
  <c r="Z246" i="14"/>
  <c r="Y246" i="14"/>
  <c r="AE246" i="14"/>
  <c r="AD246" i="14"/>
  <c r="AF246" i="14"/>
  <c r="AF166" i="14"/>
  <c r="AE166" i="14"/>
  <c r="AB166" i="14"/>
  <c r="AC170" i="14"/>
  <c r="AB170" i="14"/>
  <c r="AA170" i="14"/>
  <c r="Y170" i="14"/>
  <c r="AF170" i="14"/>
  <c r="AE170" i="14"/>
  <c r="AC177" i="14"/>
  <c r="AD194" i="14"/>
  <c r="AD210" i="14"/>
  <c r="Y219" i="14"/>
  <c r="AE219" i="14"/>
  <c r="AB219" i="14"/>
  <c r="AC219" i="14"/>
  <c r="AA219" i="14"/>
  <c r="Z219" i="14"/>
  <c r="AF219" i="14"/>
  <c r="AE256" i="14"/>
  <c r="AD256" i="14"/>
  <c r="AC256" i="14"/>
  <c r="AB256" i="14"/>
  <c r="AA256" i="14"/>
  <c r="Y256" i="14"/>
  <c r="AF256" i="14"/>
  <c r="Z256" i="14"/>
  <c r="Y266" i="14"/>
  <c r="AF266" i="14"/>
  <c r="AE266" i="14"/>
  <c r="AD266" i="14"/>
  <c r="AC266" i="14"/>
  <c r="AA266" i="14"/>
  <c r="Z266" i="14"/>
  <c r="AB266" i="14"/>
  <c r="AD231" i="14"/>
  <c r="AC231" i="14"/>
  <c r="AB231" i="14"/>
  <c r="AA231" i="14"/>
  <c r="Z231" i="14"/>
  <c r="AF231" i="14"/>
  <c r="AA244" i="14"/>
  <c r="Z244" i="14"/>
  <c r="Y244" i="14"/>
  <c r="AF244" i="14"/>
  <c r="AE244" i="14"/>
  <c r="AC244" i="14"/>
  <c r="AB244" i="14"/>
  <c r="AF249" i="14"/>
  <c r="AE249" i="14"/>
  <c r="AD249" i="14"/>
  <c r="AC249" i="14"/>
  <c r="AB249" i="14"/>
  <c r="Z249" i="14"/>
  <c r="Y249" i="14"/>
  <c r="AA260" i="14"/>
  <c r="Z260" i="14"/>
  <c r="Y260" i="14"/>
  <c r="AF260" i="14"/>
  <c r="AE260" i="14"/>
  <c r="AC260" i="14"/>
  <c r="AB260" i="14"/>
  <c r="AF265" i="14"/>
  <c r="AE265" i="14"/>
  <c r="AD265" i="14"/>
  <c r="AC265" i="14"/>
  <c r="AB265" i="14"/>
  <c r="Z265" i="14"/>
  <c r="Y265" i="14"/>
  <c r="Z299" i="14"/>
  <c r="Y299" i="14"/>
  <c r="AF299" i="14"/>
  <c r="AE299" i="14"/>
  <c r="AD299" i="14"/>
  <c r="AC299" i="14"/>
  <c r="AB299" i="14"/>
  <c r="AA299" i="14"/>
  <c r="AB229" i="14"/>
  <c r="AA229" i="14"/>
  <c r="Z229" i="14"/>
  <c r="Y229" i="14"/>
  <c r="AF229" i="14"/>
  <c r="AD229" i="14"/>
  <c r="Z243" i="14"/>
  <c r="Y243" i="14"/>
  <c r="AF243" i="14"/>
  <c r="AE243" i="14"/>
  <c r="AD243" i="14"/>
  <c r="AB243" i="14"/>
  <c r="AA243" i="14"/>
  <c r="AD255" i="14"/>
  <c r="AC255" i="14"/>
  <c r="AB255" i="14"/>
  <c r="AA255" i="14"/>
  <c r="Z255" i="14"/>
  <c r="AF255" i="14"/>
  <c r="AE255" i="14"/>
  <c r="Z259" i="14"/>
  <c r="Y259" i="14"/>
  <c r="AF259" i="14"/>
  <c r="AE259" i="14"/>
  <c r="AD259" i="14"/>
  <c r="AB259" i="14"/>
  <c r="AA259" i="14"/>
  <c r="AE280" i="14"/>
  <c r="AD280" i="14"/>
  <c r="AC280" i="14"/>
  <c r="AB280" i="14"/>
  <c r="AA280" i="14"/>
  <c r="Z280" i="14"/>
  <c r="AF280" i="14"/>
  <c r="AF311" i="14"/>
  <c r="Y331" i="14"/>
  <c r="AE331" i="14"/>
  <c r="AD331" i="14"/>
  <c r="AC331" i="14"/>
  <c r="Z331" i="14"/>
  <c r="AF331" i="14"/>
  <c r="AB331" i="14"/>
  <c r="AA331" i="14"/>
  <c r="Y347" i="14"/>
  <c r="AF347" i="14"/>
  <c r="AE347" i="14"/>
  <c r="AD347" i="14"/>
  <c r="AC347" i="14"/>
  <c r="Z347" i="14"/>
  <c r="AB347" i="14"/>
  <c r="AA347" i="14"/>
  <c r="Z407" i="14"/>
  <c r="AF407" i="14"/>
  <c r="AE407" i="14"/>
  <c r="AC407" i="14"/>
  <c r="AD407" i="14"/>
  <c r="AB407" i="14"/>
  <c r="AA407" i="14"/>
  <c r="Y407" i="14"/>
  <c r="Z227" i="14"/>
  <c r="Y227" i="14"/>
  <c r="AF227" i="14"/>
  <c r="AE227" i="14"/>
  <c r="AD227" i="14"/>
  <c r="AB227" i="14"/>
  <c r="AD244" i="14"/>
  <c r="X253" i="14"/>
  <c r="AD260" i="14"/>
  <c r="X269" i="14"/>
  <c r="AD279" i="14"/>
  <c r="AC279" i="14"/>
  <c r="AB279" i="14"/>
  <c r="AA279" i="14"/>
  <c r="Z279" i="14"/>
  <c r="Y279" i="14"/>
  <c r="AF279" i="14"/>
  <c r="AD295" i="14"/>
  <c r="AC295" i="14"/>
  <c r="AB295" i="14"/>
  <c r="AA295" i="14"/>
  <c r="Z295" i="14"/>
  <c r="Y295" i="14"/>
  <c r="AF295" i="14"/>
  <c r="AE295" i="14"/>
  <c r="AE224" i="14"/>
  <c r="AD224" i="14"/>
  <c r="AB224" i="14"/>
  <c r="AA224" i="14"/>
  <c r="Y224" i="14"/>
  <c r="AF225" i="14"/>
  <c r="AE225" i="14"/>
  <c r="AC225" i="14"/>
  <c r="AB225" i="14"/>
  <c r="Z225" i="14"/>
  <c r="Y226" i="14"/>
  <c r="AF226" i="14"/>
  <c r="AE226" i="14"/>
  <c r="AD226" i="14"/>
  <c r="AC226" i="14"/>
  <c r="AA226" i="14"/>
  <c r="AC230" i="14"/>
  <c r="AB230" i="14"/>
  <c r="AA230" i="14"/>
  <c r="Z230" i="14"/>
  <c r="Y230" i="14"/>
  <c r="AE230" i="14"/>
  <c r="AB237" i="14"/>
  <c r="AA237" i="14"/>
  <c r="Z237" i="14"/>
  <c r="Y237" i="14"/>
  <c r="AF237" i="14"/>
  <c r="AD237" i="14"/>
  <c r="AC237" i="14"/>
  <c r="Y242" i="14"/>
  <c r="AF242" i="14"/>
  <c r="AE242" i="14"/>
  <c r="AD242" i="14"/>
  <c r="AC242" i="14"/>
  <c r="AA242" i="14"/>
  <c r="Z242" i="14"/>
  <c r="AE248" i="14"/>
  <c r="AD248" i="14"/>
  <c r="AC248" i="14"/>
  <c r="AB248" i="14"/>
  <c r="AA248" i="14"/>
  <c r="Y248" i="14"/>
  <c r="AF248" i="14"/>
  <c r="AC254" i="14"/>
  <c r="AB254" i="14"/>
  <c r="AA254" i="14"/>
  <c r="Z254" i="14"/>
  <c r="Y254" i="14"/>
  <c r="AE254" i="14"/>
  <c r="AD254" i="14"/>
  <c r="Y255" i="14"/>
  <c r="Y258" i="14"/>
  <c r="AF258" i="14"/>
  <c r="AE258" i="14"/>
  <c r="AD258" i="14"/>
  <c r="AC258" i="14"/>
  <c r="AA258" i="14"/>
  <c r="Z258" i="14"/>
  <c r="AC259" i="14"/>
  <c r="AE264" i="14"/>
  <c r="AD264" i="14"/>
  <c r="AC264" i="14"/>
  <c r="AB264" i="14"/>
  <c r="AA264" i="14"/>
  <c r="Y264" i="14"/>
  <c r="AF264" i="14"/>
  <c r="AA265" i="14"/>
  <c r="AB270" i="14"/>
  <c r="AD270" i="14"/>
  <c r="AC270" i="14"/>
  <c r="AA270" i="14"/>
  <c r="Z270" i="14"/>
  <c r="Y270" i="14"/>
  <c r="AF270" i="14"/>
  <c r="AE270" i="14"/>
  <c r="Y280" i="14"/>
  <c r="Z322" i="14"/>
  <c r="Y322" i="14"/>
  <c r="AF322" i="14"/>
  <c r="AE322" i="14"/>
  <c r="AD322" i="14"/>
  <c r="AC322" i="14"/>
  <c r="AB322" i="14"/>
  <c r="AA322" i="14"/>
  <c r="Z224" i="14"/>
  <c r="AA227" i="14"/>
  <c r="AE229" i="14"/>
  <c r="AD230" i="14"/>
  <c r="AE231" i="14"/>
  <c r="AC238" i="14"/>
  <c r="AB238" i="14"/>
  <c r="AA238" i="14"/>
  <c r="Z238" i="14"/>
  <c r="Y238" i="14"/>
  <c r="AE238" i="14"/>
  <c r="AD238" i="14"/>
  <c r="AA252" i="14"/>
  <c r="Z252" i="14"/>
  <c r="Y252" i="14"/>
  <c r="AF252" i="14"/>
  <c r="AE252" i="14"/>
  <c r="AC252" i="14"/>
  <c r="AB252" i="14"/>
  <c r="AF254" i="14"/>
  <c r="AA268" i="14"/>
  <c r="Z268" i="14"/>
  <c r="Y268" i="14"/>
  <c r="AF268" i="14"/>
  <c r="AE268" i="14"/>
  <c r="AC268" i="14"/>
  <c r="AB268" i="14"/>
  <c r="Z306" i="14"/>
  <c r="Y306" i="14"/>
  <c r="AF306" i="14"/>
  <c r="AE306" i="14"/>
  <c r="AD306" i="14"/>
  <c r="AC306" i="14"/>
  <c r="AB306" i="14"/>
  <c r="AA306" i="14"/>
  <c r="AC224" i="14"/>
  <c r="Y225" i="14"/>
  <c r="Z226" i="14"/>
  <c r="AC227" i="14"/>
  <c r="AF230" i="14"/>
  <c r="AA236" i="14"/>
  <c r="Z236" i="14"/>
  <c r="Y236" i="14"/>
  <c r="AF236" i="14"/>
  <c r="AE236" i="14"/>
  <c r="AC236" i="14"/>
  <c r="AB236" i="14"/>
  <c r="AE237" i="14"/>
  <c r="AF238" i="14"/>
  <c r="AB242" i="14"/>
  <c r="AD247" i="14"/>
  <c r="AC247" i="14"/>
  <c r="AB247" i="14"/>
  <c r="AA247" i="14"/>
  <c r="Z247" i="14"/>
  <c r="AF247" i="14"/>
  <c r="AE247" i="14"/>
  <c r="Z248" i="14"/>
  <c r="Z251" i="14"/>
  <c r="Y251" i="14"/>
  <c r="AF251" i="14"/>
  <c r="AE251" i="14"/>
  <c r="AD251" i="14"/>
  <c r="AB251" i="14"/>
  <c r="AA251" i="14"/>
  <c r="AB258" i="14"/>
  <c r="AD263" i="14"/>
  <c r="AC263" i="14"/>
  <c r="AB263" i="14"/>
  <c r="AA263" i="14"/>
  <c r="Z263" i="14"/>
  <c r="AF263" i="14"/>
  <c r="AE263" i="14"/>
  <c r="Z264" i="14"/>
  <c r="Z267" i="14"/>
  <c r="Y267" i="14"/>
  <c r="AF267" i="14"/>
  <c r="AE267" i="14"/>
  <c r="AD267" i="14"/>
  <c r="AB267" i="14"/>
  <c r="AA267" i="14"/>
  <c r="AE279" i="14"/>
  <c r="AF224" i="14"/>
  <c r="AA225" i="14"/>
  <c r="AB226" i="14"/>
  <c r="Z235" i="14"/>
  <c r="Y235" i="14"/>
  <c r="AF235" i="14"/>
  <c r="AE235" i="14"/>
  <c r="AD235" i="14"/>
  <c r="AB235" i="14"/>
  <c r="AA235" i="14"/>
  <c r="X245" i="14"/>
  <c r="AD252" i="14"/>
  <c r="X261" i="14"/>
  <c r="AD268" i="14"/>
  <c r="AF271" i="14"/>
  <c r="AE271" i="14"/>
  <c r="AB316" i="14"/>
  <c r="AA316" i="14"/>
  <c r="Z316" i="14"/>
  <c r="Y316" i="14"/>
  <c r="AF316" i="14"/>
  <c r="AE316" i="14"/>
  <c r="AD316" i="14"/>
  <c r="AC316" i="14"/>
  <c r="AE273" i="14"/>
  <c r="AD273" i="14"/>
  <c r="AC273" i="14"/>
  <c r="AB273" i="14"/>
  <c r="AA273" i="14"/>
  <c r="AF274" i="14"/>
  <c r="AE274" i="14"/>
  <c r="AD274" i="14"/>
  <c r="AC274" i="14"/>
  <c r="AB274" i="14"/>
  <c r="Y275" i="14"/>
  <c r="AF275" i="14"/>
  <c r="AE275" i="14"/>
  <c r="AD275" i="14"/>
  <c r="AC275" i="14"/>
  <c r="AA276" i="14"/>
  <c r="Z276" i="14"/>
  <c r="Y276" i="14"/>
  <c r="AF276" i="14"/>
  <c r="AE276" i="14"/>
  <c r="AD276" i="14"/>
  <c r="AB277" i="14"/>
  <c r="AA277" i="14"/>
  <c r="Z277" i="14"/>
  <c r="Y277" i="14"/>
  <c r="AF277" i="14"/>
  <c r="AE277" i="14"/>
  <c r="AC278" i="14"/>
  <c r="AB278" i="14"/>
  <c r="AA278" i="14"/>
  <c r="Z278" i="14"/>
  <c r="Y278" i="14"/>
  <c r="AF278" i="14"/>
  <c r="AF281" i="14"/>
  <c r="AE281" i="14"/>
  <c r="AD281" i="14"/>
  <c r="AC281" i="14"/>
  <c r="AB281" i="14"/>
  <c r="AA281" i="14"/>
  <c r="AC301" i="14"/>
  <c r="AB301" i="14"/>
  <c r="AA301" i="14"/>
  <c r="Z301" i="14"/>
  <c r="Y301" i="14"/>
  <c r="AF301" i="14"/>
  <c r="AE301" i="14"/>
  <c r="AA307" i="14"/>
  <c r="Z307" i="14"/>
  <c r="Y307" i="14"/>
  <c r="AF307" i="14"/>
  <c r="AE307" i="14"/>
  <c r="AD307" i="14"/>
  <c r="AC307" i="14"/>
  <c r="AD318" i="14"/>
  <c r="AC318" i="14"/>
  <c r="AB318" i="14"/>
  <c r="AA318" i="14"/>
  <c r="Z318" i="14"/>
  <c r="Y318" i="14"/>
  <c r="AF318" i="14"/>
  <c r="Y319" i="14"/>
  <c r="Y273" i="14"/>
  <c r="AB300" i="14"/>
  <c r="AA300" i="14"/>
  <c r="Z300" i="14"/>
  <c r="Y300" i="14"/>
  <c r="AF300" i="14"/>
  <c r="AE300" i="14"/>
  <c r="AD300" i="14"/>
  <c r="AF312" i="14"/>
  <c r="AE312" i="14"/>
  <c r="AD312" i="14"/>
  <c r="AC312" i="14"/>
  <c r="AB312" i="14"/>
  <c r="AA312" i="14"/>
  <c r="Z312" i="14"/>
  <c r="AC317" i="14"/>
  <c r="AB317" i="14"/>
  <c r="AA317" i="14"/>
  <c r="Z317" i="14"/>
  <c r="Y317" i="14"/>
  <c r="AF317" i="14"/>
  <c r="AE317" i="14"/>
  <c r="U272" i="14"/>
  <c r="X272" i="14" s="1"/>
  <c r="AF273" i="14"/>
  <c r="Z274" i="14"/>
  <c r="AA275" i="14"/>
  <c r="AC276" i="14"/>
  <c r="AD277" i="14"/>
  <c r="AE278" i="14"/>
  <c r="Z281" i="14"/>
  <c r="U292" i="14"/>
  <c r="X292" i="14" s="1"/>
  <c r="AC294" i="14"/>
  <c r="AB294" i="14"/>
  <c r="AA294" i="14"/>
  <c r="Z294" i="14"/>
  <c r="Y294" i="14"/>
  <c r="AF294" i="14"/>
  <c r="AF297" i="14"/>
  <c r="AE297" i="14"/>
  <c r="AD297" i="14"/>
  <c r="AC297" i="14"/>
  <c r="AB297" i="14"/>
  <c r="AA297" i="14"/>
  <c r="Y298" i="14"/>
  <c r="AF298" i="14"/>
  <c r="AE298" i="14"/>
  <c r="AD298" i="14"/>
  <c r="AC298" i="14"/>
  <c r="AB298" i="14"/>
  <c r="Y305" i="14"/>
  <c r="AF305" i="14"/>
  <c r="AE305" i="14"/>
  <c r="AD305" i="14"/>
  <c r="AC305" i="14"/>
  <c r="AB305" i="14"/>
  <c r="AA305" i="14"/>
  <c r="Y321" i="14"/>
  <c r="AF321" i="14"/>
  <c r="AE321" i="14"/>
  <c r="AD321" i="14"/>
  <c r="AC321" i="14"/>
  <c r="AB321" i="14"/>
  <c r="AA321" i="14"/>
  <c r="AA341" i="14"/>
  <c r="Z341" i="14"/>
  <c r="Y341" i="14"/>
  <c r="AF341" i="14"/>
  <c r="AE341" i="14"/>
  <c r="AB341" i="14"/>
  <c r="AD341" i="14"/>
  <c r="AC341" i="14"/>
  <c r="AB361" i="14"/>
  <c r="Z361" i="14"/>
  <c r="Y361" i="14"/>
  <c r="AF361" i="14"/>
  <c r="AE361" i="14"/>
  <c r="AD361" i="14"/>
  <c r="AC361" i="14"/>
  <c r="AA361" i="14"/>
  <c r="AA376" i="14"/>
  <c r="Y376" i="14"/>
  <c r="AF376" i="14"/>
  <c r="AE376" i="14"/>
  <c r="AD376" i="14"/>
  <c r="AC376" i="14"/>
  <c r="AB376" i="14"/>
  <c r="Z376" i="14"/>
  <c r="AA274" i="14"/>
  <c r="AB275" i="14"/>
  <c r="U291" i="14"/>
  <c r="X291" i="14" s="1"/>
  <c r="AF304" i="14"/>
  <c r="AE304" i="14"/>
  <c r="AD304" i="14"/>
  <c r="AC304" i="14"/>
  <c r="AB304" i="14"/>
  <c r="AA304" i="14"/>
  <c r="Z304" i="14"/>
  <c r="X310" i="14"/>
  <c r="U315" i="14"/>
  <c r="X315" i="14" s="1"/>
  <c r="Y325" i="14"/>
  <c r="AF325" i="14"/>
  <c r="AE325" i="14"/>
  <c r="AB325" i="14"/>
  <c r="AD325" i="14"/>
  <c r="AC325" i="14"/>
  <c r="AA325" i="14"/>
  <c r="Z325" i="14"/>
  <c r="AA333" i="14"/>
  <c r="Y333" i="14"/>
  <c r="AF333" i="14"/>
  <c r="AE333" i="14"/>
  <c r="AB333" i="14"/>
  <c r="AD333" i="14"/>
  <c r="AC333" i="14"/>
  <c r="Z333" i="14"/>
  <c r="Y350" i="14"/>
  <c r="AA284" i="14"/>
  <c r="Z284" i="14"/>
  <c r="Y284" i="14"/>
  <c r="AF284" i="14"/>
  <c r="AE284" i="14"/>
  <c r="AD284" i="14"/>
  <c r="AB285" i="14"/>
  <c r="AA285" i="14"/>
  <c r="Z285" i="14"/>
  <c r="Y285" i="14"/>
  <c r="AF285" i="14"/>
  <c r="AE285" i="14"/>
  <c r="AC286" i="14"/>
  <c r="AB286" i="14"/>
  <c r="AA286" i="14"/>
  <c r="Z286" i="14"/>
  <c r="Y286" i="14"/>
  <c r="AF286" i="14"/>
  <c r="AF289" i="14"/>
  <c r="AE289" i="14"/>
  <c r="AD289" i="14"/>
  <c r="AC289" i="14"/>
  <c r="AB289" i="14"/>
  <c r="AA289" i="14"/>
  <c r="Y290" i="14"/>
  <c r="AF290" i="14"/>
  <c r="AE290" i="14"/>
  <c r="AD290" i="14"/>
  <c r="AC290" i="14"/>
  <c r="AB290" i="14"/>
  <c r="AD294" i="14"/>
  <c r="Y297" i="14"/>
  <c r="Z298" i="14"/>
  <c r="Z305" i="14"/>
  <c r="AC309" i="14"/>
  <c r="AB309" i="14"/>
  <c r="AA309" i="14"/>
  <c r="Z309" i="14"/>
  <c r="Y309" i="14"/>
  <c r="AF309" i="14"/>
  <c r="AE309" i="14"/>
  <c r="AF320" i="14"/>
  <c r="AE320" i="14"/>
  <c r="AD320" i="14"/>
  <c r="AC320" i="14"/>
  <c r="AB320" i="14"/>
  <c r="AA320" i="14"/>
  <c r="Z320" i="14"/>
  <c r="Z321" i="14"/>
  <c r="AD344" i="14"/>
  <c r="AC344" i="14"/>
  <c r="AB344" i="14"/>
  <c r="AA344" i="14"/>
  <c r="Z344" i="14"/>
  <c r="AE344" i="14"/>
  <c r="AF344" i="14"/>
  <c r="Y344" i="14"/>
  <c r="AB369" i="14"/>
  <c r="Z369" i="14"/>
  <c r="Y369" i="14"/>
  <c r="AE369" i="14"/>
  <c r="AD369" i="14"/>
  <c r="AC369" i="14"/>
  <c r="AA369" i="14"/>
  <c r="AF369" i="14"/>
  <c r="Z391" i="14"/>
  <c r="AF391" i="14"/>
  <c r="AE391" i="14"/>
  <c r="AC391" i="14"/>
  <c r="AD391" i="14"/>
  <c r="AB391" i="14"/>
  <c r="AA391" i="14"/>
  <c r="Y391" i="14"/>
  <c r="U283" i="14"/>
  <c r="X283" i="14" s="1"/>
  <c r="AE288" i="14"/>
  <c r="AD288" i="14"/>
  <c r="AC288" i="14"/>
  <c r="AB288" i="14"/>
  <c r="AA288" i="14"/>
  <c r="Z288" i="14"/>
  <c r="AE294" i="14"/>
  <c r="Z297" i="14"/>
  <c r="AA298" i="14"/>
  <c r="AB308" i="14"/>
  <c r="AA308" i="14"/>
  <c r="Z308" i="14"/>
  <c r="Y308" i="14"/>
  <c r="AF308" i="14"/>
  <c r="AE308" i="14"/>
  <c r="AD308" i="14"/>
  <c r="Z314" i="14"/>
  <c r="Y314" i="14"/>
  <c r="AF314" i="14"/>
  <c r="AE314" i="14"/>
  <c r="AD314" i="14"/>
  <c r="AC314" i="14"/>
  <c r="AB314" i="14"/>
  <c r="AB353" i="14"/>
  <c r="Y353" i="14"/>
  <c r="AF353" i="14"/>
  <c r="AE353" i="14"/>
  <c r="AD353" i="14"/>
  <c r="AC353" i="14"/>
  <c r="AA353" i="14"/>
  <c r="Z353" i="14"/>
  <c r="AA360" i="14"/>
  <c r="Y360" i="14"/>
  <c r="AF360" i="14"/>
  <c r="AB360" i="14"/>
  <c r="Z360" i="14"/>
  <c r="AC360" i="14"/>
  <c r="AE360" i="14"/>
  <c r="AD360" i="14"/>
  <c r="X302" i="14"/>
  <c r="Y313" i="14"/>
  <c r="AF313" i="14"/>
  <c r="AE313" i="14"/>
  <c r="AD313" i="14"/>
  <c r="AC313" i="14"/>
  <c r="AB313" i="14"/>
  <c r="AA313" i="14"/>
  <c r="Z332" i="14"/>
  <c r="AF332" i="14"/>
  <c r="AE332" i="14"/>
  <c r="AD332" i="14"/>
  <c r="AA332" i="14"/>
  <c r="AC332" i="14"/>
  <c r="AB332" i="14"/>
  <c r="Y332" i="14"/>
  <c r="AC343" i="14"/>
  <c r="AB343" i="14"/>
  <c r="AA343" i="14"/>
  <c r="Z343" i="14"/>
  <c r="Y343" i="14"/>
  <c r="AD343" i="14"/>
  <c r="AF343" i="14"/>
  <c r="AE343" i="14"/>
  <c r="U323" i="14"/>
  <c r="X323" i="14" s="1"/>
  <c r="AC328" i="14"/>
  <c r="Y329" i="14"/>
  <c r="U340" i="14"/>
  <c r="X340" i="14" s="1"/>
  <c r="AB342" i="14"/>
  <c r="AA342" i="14"/>
  <c r="Z342" i="14"/>
  <c r="Y342" i="14"/>
  <c r="AF342" i="14"/>
  <c r="AC342" i="14"/>
  <c r="AE345" i="14"/>
  <c r="AD345" i="14"/>
  <c r="AC345" i="14"/>
  <c r="AB345" i="14"/>
  <c r="AA345" i="14"/>
  <c r="AF345" i="14"/>
  <c r="AF346" i="14"/>
  <c r="AE346" i="14"/>
  <c r="AD346" i="14"/>
  <c r="AC346" i="14"/>
  <c r="AB346" i="14"/>
  <c r="Y346" i="14"/>
  <c r="AB348" i="14"/>
  <c r="AC349" i="14"/>
  <c r="U367" i="14"/>
  <c r="X367" i="14" s="1"/>
  <c r="AE380" i="14"/>
  <c r="AC380" i="14"/>
  <c r="AB380" i="14"/>
  <c r="AF380" i="14"/>
  <c r="AD380" i="14"/>
  <c r="AA380" i="14"/>
  <c r="Y380" i="14"/>
  <c r="AA384" i="14"/>
  <c r="Y384" i="14"/>
  <c r="AF384" i="14"/>
  <c r="AD384" i="14"/>
  <c r="AC384" i="14"/>
  <c r="AB384" i="14"/>
  <c r="Z384" i="14"/>
  <c r="AE384" i="14"/>
  <c r="Z329" i="14"/>
  <c r="X334" i="14"/>
  <c r="U339" i="14"/>
  <c r="X339" i="14" s="1"/>
  <c r="AC354" i="14"/>
  <c r="Z354" i="14"/>
  <c r="Y354" i="14"/>
  <c r="AF354" i="14"/>
  <c r="AE354" i="14"/>
  <c r="AA354" i="14"/>
  <c r="Z383" i="14"/>
  <c r="AF383" i="14"/>
  <c r="AE383" i="14"/>
  <c r="AD383" i="14"/>
  <c r="AC383" i="14"/>
  <c r="AB383" i="14"/>
  <c r="Y383" i="14"/>
  <c r="AB409" i="14"/>
  <c r="Z409" i="14"/>
  <c r="Y409" i="14"/>
  <c r="AE409" i="14"/>
  <c r="AF409" i="14"/>
  <c r="AC409" i="14"/>
  <c r="AA409" i="14"/>
  <c r="AE337" i="14"/>
  <c r="AD337" i="14"/>
  <c r="AC337" i="14"/>
  <c r="AB337" i="14"/>
  <c r="AA337" i="14"/>
  <c r="AF337" i="14"/>
  <c r="AF338" i="14"/>
  <c r="AE338" i="14"/>
  <c r="AD338" i="14"/>
  <c r="AC338" i="14"/>
  <c r="AB338" i="14"/>
  <c r="Y338" i="14"/>
  <c r="AF357" i="14"/>
  <c r="AC357" i="14"/>
  <c r="AB357" i="14"/>
  <c r="AA357" i="14"/>
  <c r="Z357" i="14"/>
  <c r="Y357" i="14"/>
  <c r="AD357" i="14"/>
  <c r="Z359" i="14"/>
  <c r="AF359" i="14"/>
  <c r="AE359" i="14"/>
  <c r="AD359" i="14"/>
  <c r="AC359" i="14"/>
  <c r="AB359" i="14"/>
  <c r="AA359" i="14"/>
  <c r="Y359" i="14"/>
  <c r="Y374" i="14"/>
  <c r="AE374" i="14"/>
  <c r="AD374" i="14"/>
  <c r="AC374" i="14"/>
  <c r="AB374" i="14"/>
  <c r="AA374" i="14"/>
  <c r="Z374" i="14"/>
  <c r="AF374" i="14"/>
  <c r="AD379" i="14"/>
  <c r="AB379" i="14"/>
  <c r="AA379" i="14"/>
  <c r="AC379" i="14"/>
  <c r="Z379" i="14"/>
  <c r="Y379" i="14"/>
  <c r="AF379" i="14"/>
  <c r="AE379" i="14"/>
  <c r="X387" i="14"/>
  <c r="AB393" i="14"/>
  <c r="Z393" i="14"/>
  <c r="Y393" i="14"/>
  <c r="AE393" i="14"/>
  <c r="AF393" i="14"/>
  <c r="AC393" i="14"/>
  <c r="AA393" i="14"/>
  <c r="X403" i="14"/>
  <c r="AB326" i="14"/>
  <c r="Z326" i="14"/>
  <c r="Y326" i="14"/>
  <c r="AF326" i="14"/>
  <c r="AC326" i="14"/>
  <c r="U327" i="14"/>
  <c r="X327" i="14" s="1"/>
  <c r="Z335" i="14"/>
  <c r="AD336" i="14"/>
  <c r="AC336" i="14"/>
  <c r="AB336" i="14"/>
  <c r="AA336" i="14"/>
  <c r="Z336" i="14"/>
  <c r="AE336" i="14"/>
  <c r="AD355" i="14"/>
  <c r="AA355" i="14"/>
  <c r="AE355" i="14"/>
  <c r="AC355" i="14"/>
  <c r="AB355" i="14"/>
  <c r="Z355" i="14"/>
  <c r="Y355" i="14"/>
  <c r="AF355" i="14"/>
  <c r="Z399" i="14"/>
  <c r="AF399" i="14"/>
  <c r="AE399" i="14"/>
  <c r="AC399" i="14"/>
  <c r="AD399" i="14"/>
  <c r="AB399" i="14"/>
  <c r="AA399" i="14"/>
  <c r="Y399" i="14"/>
  <c r="AC402" i="14"/>
  <c r="AA402" i="14"/>
  <c r="Z402" i="14"/>
  <c r="AF402" i="14"/>
  <c r="AE402" i="14"/>
  <c r="AD402" i="14"/>
  <c r="AB402" i="14"/>
  <c r="AD409" i="14"/>
  <c r="Y336" i="14"/>
  <c r="Y337" i="14"/>
  <c r="Z338" i="14"/>
  <c r="U352" i="14"/>
  <c r="X352" i="14" s="1"/>
  <c r="AB354" i="14"/>
  <c r="AE357" i="14"/>
  <c r="AD362" i="14"/>
  <c r="AD363" i="14"/>
  <c r="AB363" i="14"/>
  <c r="AA363" i="14"/>
  <c r="AF363" i="14"/>
  <c r="AE363" i="14"/>
  <c r="AC363" i="14"/>
  <c r="AE364" i="14"/>
  <c r="AC364" i="14"/>
  <c r="AB364" i="14"/>
  <c r="AA364" i="14"/>
  <c r="Z364" i="14"/>
  <c r="Y364" i="14"/>
  <c r="AD364" i="14"/>
  <c r="AD393" i="14"/>
  <c r="AF336" i="14"/>
  <c r="Z351" i="14"/>
  <c r="AE351" i="14"/>
  <c r="AF351" i="14"/>
  <c r="AD351" i="14"/>
  <c r="AC351" i="14"/>
  <c r="AB351" i="14"/>
  <c r="AC370" i="14"/>
  <c r="AA370" i="14"/>
  <c r="Z370" i="14"/>
  <c r="AF370" i="14"/>
  <c r="AE370" i="14"/>
  <c r="Y370" i="14"/>
  <c r="X411" i="14"/>
  <c r="AD328" i="14"/>
  <c r="AB328" i="14"/>
  <c r="AA328" i="14"/>
  <c r="Z328" i="14"/>
  <c r="AE328" i="14"/>
  <c r="AE329" i="14"/>
  <c r="AC329" i="14"/>
  <c r="AB329" i="14"/>
  <c r="AA329" i="14"/>
  <c r="AF329" i="14"/>
  <c r="Z348" i="14"/>
  <c r="Y348" i="14"/>
  <c r="AF348" i="14"/>
  <c r="AE348" i="14"/>
  <c r="AD348" i="14"/>
  <c r="AA348" i="14"/>
  <c r="AF349" i="14"/>
  <c r="AA349" i="14"/>
  <c r="Z349" i="14"/>
  <c r="Y349" i="14"/>
  <c r="AE349" i="14"/>
  <c r="AB349" i="14"/>
  <c r="AD371" i="14"/>
  <c r="AB371" i="14"/>
  <c r="AA371" i="14"/>
  <c r="AF371" i="14"/>
  <c r="AE371" i="14"/>
  <c r="AC371" i="14"/>
  <c r="Z371" i="14"/>
  <c r="Y371" i="14"/>
  <c r="AB377" i="14"/>
  <c r="Z377" i="14"/>
  <c r="Y377" i="14"/>
  <c r="AC377" i="14"/>
  <c r="AA377" i="14"/>
  <c r="AE377" i="14"/>
  <c r="AD377" i="14"/>
  <c r="AB385" i="14"/>
  <c r="Z385" i="14"/>
  <c r="Y385" i="14"/>
  <c r="AE385" i="14"/>
  <c r="AF385" i="14"/>
  <c r="AC385" i="14"/>
  <c r="AA385" i="14"/>
  <c r="X395" i="14"/>
  <c r="AB401" i="14"/>
  <c r="Z401" i="14"/>
  <c r="Y401" i="14"/>
  <c r="AE401" i="14"/>
  <c r="AF401" i="14"/>
  <c r="AC401" i="14"/>
  <c r="AA401" i="14"/>
  <c r="Z368" i="14"/>
  <c r="Y389" i="14"/>
  <c r="Y405" i="14"/>
  <c r="Y390" i="14"/>
  <c r="AE390" i="14"/>
  <c r="AD390" i="14"/>
  <c r="AB390" i="14"/>
  <c r="Y398" i="14"/>
  <c r="AE398" i="14"/>
  <c r="AD398" i="14"/>
  <c r="AB398" i="14"/>
  <c r="Y406" i="14"/>
  <c r="AE406" i="14"/>
  <c r="AD406" i="14"/>
  <c r="AB406" i="14"/>
  <c r="AC356" i="14"/>
  <c r="AC358" i="14"/>
  <c r="AD368" i="14"/>
  <c r="U382" i="14"/>
  <c r="X382" i="14" s="1"/>
  <c r="AA390" i="14"/>
  <c r="U392" i="14"/>
  <c r="X392" i="14" s="1"/>
  <c r="AA398" i="14"/>
  <c r="U400" i="14"/>
  <c r="X400" i="14" s="1"/>
  <c r="AA406" i="14"/>
  <c r="U408" i="14"/>
  <c r="X408" i="14" s="1"/>
  <c r="AD356" i="14"/>
  <c r="AC390" i="14"/>
  <c r="AC398" i="14"/>
  <c r="AC406" i="14"/>
  <c r="X365" i="14"/>
  <c r="Z375" i="14"/>
  <c r="AF375" i="14"/>
  <c r="AE375" i="14"/>
  <c r="AF389" i="14"/>
  <c r="AF390" i="14"/>
  <c r="AF398" i="14"/>
  <c r="AF405" i="14"/>
  <c r="AD405" i="14"/>
  <c r="AC405" i="14"/>
  <c r="AA405" i="14"/>
  <c r="AF406" i="14"/>
  <c r="AC413" i="14"/>
  <c r="AA368" i="14"/>
  <c r="Y368" i="14"/>
  <c r="AF368" i="14"/>
  <c r="AE372" i="14"/>
  <c r="AC372" i="14"/>
  <c r="AB372" i="14"/>
  <c r="AE388" i="14"/>
  <c r="AC388" i="14"/>
  <c r="AB388" i="14"/>
  <c r="Z388" i="14"/>
  <c r="AE396" i="14"/>
  <c r="AC396" i="14"/>
  <c r="AB396" i="14"/>
  <c r="Z396" i="14"/>
  <c r="AE404" i="14"/>
  <c r="AC404" i="14"/>
  <c r="AB404" i="14"/>
  <c r="Z404" i="14"/>
  <c r="AE412" i="14"/>
  <c r="AC412" i="14"/>
  <c r="AB412" i="14"/>
  <c r="Z412" i="14"/>
  <c r="AE356" i="14"/>
  <c r="AB356" i="14"/>
  <c r="Y358" i="14"/>
  <c r="AE358" i="14"/>
  <c r="AD358" i="14"/>
  <c r="U366" i="14"/>
  <c r="X366" i="14" s="1"/>
  <c r="Y372" i="14"/>
  <c r="U373" i="14"/>
  <c r="X373" i="14" s="1"/>
  <c r="Y375" i="14"/>
  <c r="Y388" i="14"/>
  <c r="Y396" i="14"/>
  <c r="Y404" i="14"/>
  <c r="Y412" i="14"/>
  <c r="U65" i="13"/>
  <c r="X65" i="13" s="1"/>
  <c r="AC65" i="13" s="1"/>
  <c r="U81" i="13"/>
  <c r="X81" i="13" s="1"/>
  <c r="AB81" i="13" s="1"/>
  <c r="U291" i="13"/>
  <c r="X291" i="13" s="1"/>
  <c r="Z291" i="13" s="1"/>
  <c r="U324" i="13"/>
  <c r="X324" i="13" s="1"/>
  <c r="AF324" i="13" s="1"/>
  <c r="U155" i="13"/>
  <c r="X155" i="13" s="1"/>
  <c r="Z155" i="13" s="1"/>
  <c r="U163" i="13"/>
  <c r="X163" i="13" s="1"/>
  <c r="AB163" i="13" s="1"/>
  <c r="U301" i="13"/>
  <c r="X301" i="13" s="1"/>
  <c r="Y301" i="13" s="1"/>
  <c r="U326" i="13"/>
  <c r="X326" i="13" s="1"/>
  <c r="AF326" i="13" s="1"/>
  <c r="U165" i="13"/>
  <c r="X165" i="13" s="1"/>
  <c r="AB165" i="13" s="1"/>
  <c r="U171" i="13"/>
  <c r="X171" i="13" s="1"/>
  <c r="Z171" i="13" s="1"/>
  <c r="U23" i="13"/>
  <c r="X23" i="13" s="1"/>
  <c r="AC23" i="13" s="1"/>
  <c r="AC164" i="13"/>
  <c r="X317" i="13"/>
  <c r="Z317" i="13" s="1"/>
  <c r="U12" i="13"/>
  <c r="X12" i="13" s="1"/>
  <c r="AD12" i="13" s="1"/>
  <c r="U20" i="13"/>
  <c r="X20" i="13" s="1"/>
  <c r="AB20" i="13" s="1"/>
  <c r="U73" i="13"/>
  <c r="X73" i="13" s="1"/>
  <c r="AC73" i="13" s="1"/>
  <c r="U102" i="13"/>
  <c r="X102" i="13" s="1"/>
  <c r="AD102" i="13" s="1"/>
  <c r="Y103" i="13"/>
  <c r="U142" i="13"/>
  <c r="X142" i="13" s="1"/>
  <c r="AE142" i="13" s="1"/>
  <c r="U159" i="13"/>
  <c r="X159" i="13" s="1"/>
  <c r="AB159" i="13" s="1"/>
  <c r="U307" i="13"/>
  <c r="X307" i="13" s="1"/>
  <c r="Y307" i="13" s="1"/>
  <c r="U348" i="13"/>
  <c r="X348" i="13" s="1"/>
  <c r="AB348" i="13" s="1"/>
  <c r="AB355" i="13"/>
  <c r="Y282" i="13"/>
  <c r="U203" i="13"/>
  <c r="X203" i="13" s="1"/>
  <c r="AA203" i="13" s="1"/>
  <c r="U211" i="13"/>
  <c r="X211" i="13" s="1"/>
  <c r="Z211" i="13" s="1"/>
  <c r="U98" i="13"/>
  <c r="X98" i="13" s="1"/>
  <c r="AE98" i="13" s="1"/>
  <c r="U275" i="13"/>
  <c r="X275" i="13" s="1"/>
  <c r="AD275" i="13" s="1"/>
  <c r="U89" i="13"/>
  <c r="X89" i="13" s="1"/>
  <c r="AA89" i="13" s="1"/>
  <c r="U106" i="13"/>
  <c r="X106" i="13" s="1"/>
  <c r="AE106" i="13" s="1"/>
  <c r="U114" i="13"/>
  <c r="X114" i="13" s="1"/>
  <c r="AC114" i="13" s="1"/>
  <c r="X390" i="13"/>
  <c r="AD390" i="13" s="1"/>
  <c r="U401" i="13"/>
  <c r="X401" i="13" s="1"/>
  <c r="AA401" i="13" s="1"/>
  <c r="AA402" i="13"/>
  <c r="Y239" i="13"/>
  <c r="Z239" i="13"/>
  <c r="AF271" i="13"/>
  <c r="AE271" i="13"/>
  <c r="AF346" i="13"/>
  <c r="Z346" i="13"/>
  <c r="AD372" i="13"/>
  <c r="Z372" i="13"/>
  <c r="Z108" i="13"/>
  <c r="Y108" i="13"/>
  <c r="AD108" i="13"/>
  <c r="AF351" i="13"/>
  <c r="AD351" i="13"/>
  <c r="Z351" i="13"/>
  <c r="AF43" i="13"/>
  <c r="AC43" i="13"/>
  <c r="AE357" i="13"/>
  <c r="AB357" i="13"/>
  <c r="AA357" i="13"/>
  <c r="AF336" i="13"/>
  <c r="AD336" i="13"/>
  <c r="AA339" i="13"/>
  <c r="Y339" i="13"/>
  <c r="AE267" i="13"/>
  <c r="AB267" i="13"/>
  <c r="AF338" i="13"/>
  <c r="Z338" i="13"/>
  <c r="U36" i="13"/>
  <c r="X36" i="13" s="1"/>
  <c r="AF36" i="13" s="1"/>
  <c r="U42" i="13"/>
  <c r="X42" i="13" s="1"/>
  <c r="AD42" i="13" s="1"/>
  <c r="U53" i="13"/>
  <c r="X53" i="13" s="1"/>
  <c r="AB53" i="13" s="1"/>
  <c r="AB103" i="13"/>
  <c r="U148" i="13"/>
  <c r="X148" i="13" s="1"/>
  <c r="AA148" i="13" s="1"/>
  <c r="U293" i="13"/>
  <c r="X293" i="13" s="1"/>
  <c r="AA293" i="13" s="1"/>
  <c r="AA325" i="13"/>
  <c r="U334" i="13"/>
  <c r="X334" i="13" s="1"/>
  <c r="Y334" i="13" s="1"/>
  <c r="U110" i="13"/>
  <c r="X110" i="13" s="1"/>
  <c r="AC110" i="13" s="1"/>
  <c r="U138" i="13"/>
  <c r="X138" i="13" s="1"/>
  <c r="AC138" i="13" s="1"/>
  <c r="U285" i="13"/>
  <c r="X285" i="13" s="1"/>
  <c r="AA285" i="13" s="1"/>
  <c r="U299" i="13"/>
  <c r="X299" i="13" s="1"/>
  <c r="Z299" i="13" s="1"/>
  <c r="AC325" i="13"/>
  <c r="U340" i="13"/>
  <c r="X340" i="13" s="1"/>
  <c r="AB340" i="13" s="1"/>
  <c r="U361" i="13"/>
  <c r="X361" i="13" s="1"/>
  <c r="AF361" i="13" s="1"/>
  <c r="U377" i="13"/>
  <c r="X377" i="13" s="1"/>
  <c r="Y408" i="13"/>
  <c r="U45" i="13"/>
  <c r="X45" i="13" s="1"/>
  <c r="Y45" i="13" s="1"/>
  <c r="U126" i="13"/>
  <c r="X126" i="13" s="1"/>
  <c r="Y126" i="13" s="1"/>
  <c r="U134" i="13"/>
  <c r="X134" i="13" s="1"/>
  <c r="AB134" i="13" s="1"/>
  <c r="U187" i="13"/>
  <c r="X187" i="13" s="1"/>
  <c r="AA187" i="13" s="1"/>
  <c r="U219" i="13"/>
  <c r="X219" i="13" s="1"/>
  <c r="AC219" i="13" s="1"/>
  <c r="U229" i="13"/>
  <c r="X229" i="13" s="1"/>
  <c r="AD229" i="13" s="1"/>
  <c r="U310" i="13"/>
  <c r="X310" i="13" s="1"/>
  <c r="Y310" i="13" s="1"/>
  <c r="U342" i="13"/>
  <c r="X342" i="13" s="1"/>
  <c r="AE342" i="13" s="1"/>
  <c r="X352" i="13"/>
  <c r="Z352" i="13" s="1"/>
  <c r="X223" i="13"/>
  <c r="Y223" i="13" s="1"/>
  <c r="AA274" i="13"/>
  <c r="Y368" i="13"/>
  <c r="Y376" i="13"/>
  <c r="AD49" i="13"/>
  <c r="AA109" i="13"/>
  <c r="U118" i="13"/>
  <c r="X118" i="13" s="1"/>
  <c r="AB118" i="13" s="1"/>
  <c r="U122" i="13"/>
  <c r="X122" i="13" s="1"/>
  <c r="Z122" i="13" s="1"/>
  <c r="U146" i="13"/>
  <c r="X146" i="13" s="1"/>
  <c r="AA146" i="13" s="1"/>
  <c r="U179" i="13"/>
  <c r="X179" i="13" s="1"/>
  <c r="Y179" i="13" s="1"/>
  <c r="U312" i="13"/>
  <c r="X312" i="13" s="1"/>
  <c r="Z312" i="13" s="1"/>
  <c r="Z376" i="13"/>
  <c r="U393" i="13"/>
  <c r="X393" i="13" s="1"/>
  <c r="AB393" i="13" s="1"/>
  <c r="U28" i="13"/>
  <c r="X28" i="13" s="1"/>
  <c r="Z28" i="13" s="1"/>
  <c r="U31" i="13"/>
  <c r="X31" i="13" s="1"/>
  <c r="AC31" i="13" s="1"/>
  <c r="U57" i="13"/>
  <c r="X57" i="13" s="1"/>
  <c r="AB57" i="13" s="1"/>
  <c r="U61" i="13"/>
  <c r="X61" i="13" s="1"/>
  <c r="AE61" i="13" s="1"/>
  <c r="U189" i="13"/>
  <c r="X189" i="13" s="1"/>
  <c r="AB189" i="13" s="1"/>
  <c r="U197" i="13"/>
  <c r="X197" i="13" s="1"/>
  <c r="AE197" i="13" s="1"/>
  <c r="U264" i="13"/>
  <c r="X264" i="13" s="1"/>
  <c r="AA264" i="13" s="1"/>
  <c r="U283" i="13"/>
  <c r="X283" i="13" s="1"/>
  <c r="AB283" i="13" s="1"/>
  <c r="U328" i="13"/>
  <c r="X328" i="13" s="1"/>
  <c r="AA328" i="13" s="1"/>
  <c r="U332" i="13"/>
  <c r="X332" i="13" s="1"/>
  <c r="AA332" i="13" s="1"/>
  <c r="U353" i="13"/>
  <c r="X353" i="13" s="1"/>
  <c r="AD353" i="13" s="1"/>
  <c r="Y355" i="13"/>
  <c r="U385" i="13"/>
  <c r="X385" i="13" s="1"/>
  <c r="Z385" i="13" s="1"/>
  <c r="Y35" i="13"/>
  <c r="AF35" i="13"/>
  <c r="AE35" i="13"/>
  <c r="AD35" i="13"/>
  <c r="AC35" i="13"/>
  <c r="AB35" i="13"/>
  <c r="AA35" i="13"/>
  <c r="Z35" i="13"/>
  <c r="AB38" i="13"/>
  <c r="AA38" i="13"/>
  <c r="Z38" i="13"/>
  <c r="Y38" i="13"/>
  <c r="AF38" i="13"/>
  <c r="AE38" i="13"/>
  <c r="AD38" i="13"/>
  <c r="AC38" i="13"/>
  <c r="AD8" i="13"/>
  <c r="AC8" i="13"/>
  <c r="AB8" i="13"/>
  <c r="AA8" i="13"/>
  <c r="Z8" i="13"/>
  <c r="AF8" i="13"/>
  <c r="Y8" i="13"/>
  <c r="AE8" i="13"/>
  <c r="Y11" i="13"/>
  <c r="AF11" i="13"/>
  <c r="AE11" i="13"/>
  <c r="AD11" i="13"/>
  <c r="AC11" i="13"/>
  <c r="AB11" i="13"/>
  <c r="AA11" i="13"/>
  <c r="Z11" i="13"/>
  <c r="AB14" i="13"/>
  <c r="AA14" i="13"/>
  <c r="Z14" i="13"/>
  <c r="Y14" i="13"/>
  <c r="AF14" i="13"/>
  <c r="AE14" i="13"/>
  <c r="AD14" i="13"/>
  <c r="AC14" i="13"/>
  <c r="AA37" i="13"/>
  <c r="Z37" i="13"/>
  <c r="Y37" i="13"/>
  <c r="AF37" i="13"/>
  <c r="AE37" i="13"/>
  <c r="AD37" i="13"/>
  <c r="AC37" i="13"/>
  <c r="AB37" i="13"/>
  <c r="AC51" i="13"/>
  <c r="AB51" i="13"/>
  <c r="AA51" i="13"/>
  <c r="Z51" i="13"/>
  <c r="AE51" i="13"/>
  <c r="AF51" i="13"/>
  <c r="AD51" i="13"/>
  <c r="Y51" i="13"/>
  <c r="AE25" i="13"/>
  <c r="AD25" i="13"/>
  <c r="AC25" i="13"/>
  <c r="AB25" i="13"/>
  <c r="AA25" i="13"/>
  <c r="Z25" i="13"/>
  <c r="Y25" i="13"/>
  <c r="AF25" i="13"/>
  <c r="AF34" i="13"/>
  <c r="AE34" i="13"/>
  <c r="AD34" i="13"/>
  <c r="AC34" i="13"/>
  <c r="AB34" i="13"/>
  <c r="AA34" i="13"/>
  <c r="Z34" i="13"/>
  <c r="Y34" i="13"/>
  <c r="AD40" i="13"/>
  <c r="AC40" i="13"/>
  <c r="AB40" i="13"/>
  <c r="AA40" i="13"/>
  <c r="Z40" i="13"/>
  <c r="Y40" i="13"/>
  <c r="AF40" i="13"/>
  <c r="AE40" i="13"/>
  <c r="AA13" i="13"/>
  <c r="Z13" i="13"/>
  <c r="Y13" i="13"/>
  <c r="AF13" i="13"/>
  <c r="AE13" i="13"/>
  <c r="AD13" i="13"/>
  <c r="AC13" i="13"/>
  <c r="AB13" i="13"/>
  <c r="AB50" i="13"/>
  <c r="AA50" i="13"/>
  <c r="Z50" i="13"/>
  <c r="Y50" i="13"/>
  <c r="AD50" i="13"/>
  <c r="AF50" i="13"/>
  <c r="AE50" i="13"/>
  <c r="AC50" i="13"/>
  <c r="AE33" i="13"/>
  <c r="AD33" i="13"/>
  <c r="AC33" i="13"/>
  <c r="AB33" i="13"/>
  <c r="AA33" i="13"/>
  <c r="Z33" i="13"/>
  <c r="Y33" i="13"/>
  <c r="AF33" i="13"/>
  <c r="AD16" i="13"/>
  <c r="AC16" i="13"/>
  <c r="AB16" i="13"/>
  <c r="AA16" i="13"/>
  <c r="Z16" i="13"/>
  <c r="Y16" i="13"/>
  <c r="AF16" i="13"/>
  <c r="AE16" i="13"/>
  <c r="AB22" i="13"/>
  <c r="AA22" i="13"/>
  <c r="Z22" i="13"/>
  <c r="Y22" i="13"/>
  <c r="AF22" i="13"/>
  <c r="AE22" i="13"/>
  <c r="AD22" i="13"/>
  <c r="AC22" i="13"/>
  <c r="AC7" i="13"/>
  <c r="AA7" i="13"/>
  <c r="AB7" i="13"/>
  <c r="Z7" i="13"/>
  <c r="Y7" i="13"/>
  <c r="AE7" i="13"/>
  <c r="AF7" i="13"/>
  <c r="AD7" i="13"/>
  <c r="Y27" i="13"/>
  <c r="AF27" i="13"/>
  <c r="AE27" i="13"/>
  <c r="AD27" i="13"/>
  <c r="AC27" i="13"/>
  <c r="AB27" i="13"/>
  <c r="AA27" i="13"/>
  <c r="Z27" i="13"/>
  <c r="Y19" i="13"/>
  <c r="AF19" i="13"/>
  <c r="AE19" i="13"/>
  <c r="AD19" i="13"/>
  <c r="AC19" i="13"/>
  <c r="AB19" i="13"/>
  <c r="AA19" i="13"/>
  <c r="Z19" i="13"/>
  <c r="AF10" i="13"/>
  <c r="AE10" i="13"/>
  <c r="AD10" i="13"/>
  <c r="AC10" i="13"/>
  <c r="AB10" i="13"/>
  <c r="Z10" i="13"/>
  <c r="AA10" i="13"/>
  <c r="Y10" i="13"/>
  <c r="AA21" i="13"/>
  <c r="Z21" i="13"/>
  <c r="Y21" i="13"/>
  <c r="AF21" i="13"/>
  <c r="AE21" i="13"/>
  <c r="AD21" i="13"/>
  <c r="AC21" i="13"/>
  <c r="AB21" i="13"/>
  <c r="AD24" i="13"/>
  <c r="AC24" i="13"/>
  <c r="AB24" i="13"/>
  <c r="AA24" i="13"/>
  <c r="Z24" i="13"/>
  <c r="Y24" i="13"/>
  <c r="AF24" i="13"/>
  <c r="AE24" i="13"/>
  <c r="AB30" i="13"/>
  <c r="AA30" i="13"/>
  <c r="Z30" i="13"/>
  <c r="Y30" i="13"/>
  <c r="AF30" i="13"/>
  <c r="AE30" i="13"/>
  <c r="AD30" i="13"/>
  <c r="AC30" i="13"/>
  <c r="AC39" i="13"/>
  <c r="AB39" i="13"/>
  <c r="AA39" i="13"/>
  <c r="Z39" i="13"/>
  <c r="Y39" i="13"/>
  <c r="AF39" i="13"/>
  <c r="AE39" i="13"/>
  <c r="AD39" i="13"/>
  <c r="AB6" i="13"/>
  <c r="Z6" i="13"/>
  <c r="AA6" i="13"/>
  <c r="Y6" i="13"/>
  <c r="AF6" i="13"/>
  <c r="AD6" i="13"/>
  <c r="AE6" i="13"/>
  <c r="AC6" i="13"/>
  <c r="AE9" i="13"/>
  <c r="AC9" i="13"/>
  <c r="AD9" i="13"/>
  <c r="AB9" i="13"/>
  <c r="AA9" i="13"/>
  <c r="Y9" i="13"/>
  <c r="Z9" i="13"/>
  <c r="AF9" i="13"/>
  <c r="AF18" i="13"/>
  <c r="AE18" i="13"/>
  <c r="AD18" i="13"/>
  <c r="AC18" i="13"/>
  <c r="AB18" i="13"/>
  <c r="AA18" i="13"/>
  <c r="Z18" i="13"/>
  <c r="Y18" i="13"/>
  <c r="AA29" i="13"/>
  <c r="Z29" i="13"/>
  <c r="Y29" i="13"/>
  <c r="AF29" i="13"/>
  <c r="AE29" i="13"/>
  <c r="AD29" i="13"/>
  <c r="AC29" i="13"/>
  <c r="AB29" i="13"/>
  <c r="AE41" i="13"/>
  <c r="AD41" i="13"/>
  <c r="AC41" i="13"/>
  <c r="AB41" i="13"/>
  <c r="AA41" i="13"/>
  <c r="Z41" i="13"/>
  <c r="Y41" i="13"/>
  <c r="AF41" i="13"/>
  <c r="AE17" i="13"/>
  <c r="AD17" i="13"/>
  <c r="AC17" i="13"/>
  <c r="AB17" i="13"/>
  <c r="AA17" i="13"/>
  <c r="Z17" i="13"/>
  <c r="Y17" i="13"/>
  <c r="AF17" i="13"/>
  <c r="AF26" i="13"/>
  <c r="AE26" i="13"/>
  <c r="AD26" i="13"/>
  <c r="AC26" i="13"/>
  <c r="AB26" i="13"/>
  <c r="AA26" i="13"/>
  <c r="Z26" i="13"/>
  <c r="Y26" i="13"/>
  <c r="AD32" i="13"/>
  <c r="AC32" i="13"/>
  <c r="AB32" i="13"/>
  <c r="AA32" i="13"/>
  <c r="Z32" i="13"/>
  <c r="Y32" i="13"/>
  <c r="AF32" i="13"/>
  <c r="AE32" i="13"/>
  <c r="AA5" i="13"/>
  <c r="Z5" i="13"/>
  <c r="Y5" i="13"/>
  <c r="AF5" i="13"/>
  <c r="AE5" i="13"/>
  <c r="AC5" i="13"/>
  <c r="AB5" i="13"/>
  <c r="AD5" i="13"/>
  <c r="AA43" i="13"/>
  <c r="X44" i="13"/>
  <c r="AC48" i="13"/>
  <c r="AB49" i="13"/>
  <c r="Z56" i="13"/>
  <c r="Y56" i="13"/>
  <c r="AF56" i="13"/>
  <c r="AE56" i="13"/>
  <c r="AD56" i="13"/>
  <c r="AC56" i="13"/>
  <c r="AB56" i="13"/>
  <c r="AE81" i="13"/>
  <c r="AF98" i="13"/>
  <c r="Y55" i="13"/>
  <c r="AF55" i="13"/>
  <c r="AE55" i="13"/>
  <c r="AD55" i="13"/>
  <c r="AC55" i="13"/>
  <c r="AB55" i="13"/>
  <c r="AA55" i="13"/>
  <c r="Y71" i="13"/>
  <c r="AF71" i="13"/>
  <c r="AE71" i="13"/>
  <c r="AD71" i="13"/>
  <c r="AC71" i="13"/>
  <c r="AB71" i="13"/>
  <c r="AA71" i="13"/>
  <c r="X76" i="13"/>
  <c r="Y87" i="13"/>
  <c r="AF87" i="13"/>
  <c r="AE87" i="13"/>
  <c r="AD87" i="13"/>
  <c r="AC87" i="13"/>
  <c r="AB87" i="13"/>
  <c r="AA87" i="13"/>
  <c r="AD92" i="13"/>
  <c r="AC92" i="13"/>
  <c r="AB92" i="13"/>
  <c r="AA92" i="13"/>
  <c r="Z92" i="13"/>
  <c r="Y92" i="13"/>
  <c r="AF92" i="13"/>
  <c r="AE92" i="13"/>
  <c r="AD43" i="13"/>
  <c r="X52" i="13"/>
  <c r="AA56" i="13"/>
  <c r="X60" i="13"/>
  <c r="AC75" i="13"/>
  <c r="AB75" i="13"/>
  <c r="AA75" i="13"/>
  <c r="Z75" i="13"/>
  <c r="Y75" i="13"/>
  <c r="AF75" i="13"/>
  <c r="AE75" i="13"/>
  <c r="AE77" i="13"/>
  <c r="AD77" i="13"/>
  <c r="AC77" i="13"/>
  <c r="AB77" i="13"/>
  <c r="AA77" i="13"/>
  <c r="Z77" i="13"/>
  <c r="Y77" i="13"/>
  <c r="AC91" i="13"/>
  <c r="AB91" i="13"/>
  <c r="AA91" i="13"/>
  <c r="Z91" i="13"/>
  <c r="Y91" i="13"/>
  <c r="AF91" i="13"/>
  <c r="AE91" i="13"/>
  <c r="Y95" i="13"/>
  <c r="AF95" i="13"/>
  <c r="AE95" i="13"/>
  <c r="AD95" i="13"/>
  <c r="AC95" i="13"/>
  <c r="AB95" i="13"/>
  <c r="AA95" i="13"/>
  <c r="Z95" i="13"/>
  <c r="AF54" i="13"/>
  <c r="AE54" i="13"/>
  <c r="AD54" i="13"/>
  <c r="AC54" i="13"/>
  <c r="AB54" i="13"/>
  <c r="AA54" i="13"/>
  <c r="Z54" i="13"/>
  <c r="Z55" i="13"/>
  <c r="AC59" i="13"/>
  <c r="AB59" i="13"/>
  <c r="AA59" i="13"/>
  <c r="Z59" i="13"/>
  <c r="Y59" i="13"/>
  <c r="AF59" i="13"/>
  <c r="AE59" i="13"/>
  <c r="Z64" i="13"/>
  <c r="Y64" i="13"/>
  <c r="AF64" i="13"/>
  <c r="AE64" i="13"/>
  <c r="AD64" i="13"/>
  <c r="AC64" i="13"/>
  <c r="AB64" i="13"/>
  <c r="AF70" i="13"/>
  <c r="AE70" i="13"/>
  <c r="AD70" i="13"/>
  <c r="AC70" i="13"/>
  <c r="AB70" i="13"/>
  <c r="AA70" i="13"/>
  <c r="Z70" i="13"/>
  <c r="Z71" i="13"/>
  <c r="AB74" i="13"/>
  <c r="AA74" i="13"/>
  <c r="Z74" i="13"/>
  <c r="Y74" i="13"/>
  <c r="AF74" i="13"/>
  <c r="AE74" i="13"/>
  <c r="AD74" i="13"/>
  <c r="Z80" i="13"/>
  <c r="Y80" i="13"/>
  <c r="AF80" i="13"/>
  <c r="AE80" i="13"/>
  <c r="AD80" i="13"/>
  <c r="AC80" i="13"/>
  <c r="AB80" i="13"/>
  <c r="AF86" i="13"/>
  <c r="AE86" i="13"/>
  <c r="AD86" i="13"/>
  <c r="AC86" i="13"/>
  <c r="AB86" i="13"/>
  <c r="AA86" i="13"/>
  <c r="Z86" i="13"/>
  <c r="Z87" i="13"/>
  <c r="AB90" i="13"/>
  <c r="AA90" i="13"/>
  <c r="Z90" i="13"/>
  <c r="Y90" i="13"/>
  <c r="AF90" i="13"/>
  <c r="AE90" i="13"/>
  <c r="AD90" i="13"/>
  <c r="U46" i="13"/>
  <c r="X46" i="13" s="1"/>
  <c r="U47" i="13"/>
  <c r="X47" i="13" s="1"/>
  <c r="AB58" i="13"/>
  <c r="AA58" i="13"/>
  <c r="Z58" i="13"/>
  <c r="Y58" i="13"/>
  <c r="AF58" i="13"/>
  <c r="AE58" i="13"/>
  <c r="AD58" i="13"/>
  <c r="AD75" i="13"/>
  <c r="AB97" i="13"/>
  <c r="AF97" i="13"/>
  <c r="AC97" i="13"/>
  <c r="AA97" i="13"/>
  <c r="Z97" i="13"/>
  <c r="Y97" i="13"/>
  <c r="AE97" i="13"/>
  <c r="AD97" i="13"/>
  <c r="AB43" i="13"/>
  <c r="AE43" i="13"/>
  <c r="Z48" i="13"/>
  <c r="Y48" i="13"/>
  <c r="AF48" i="13"/>
  <c r="AE48" i="13"/>
  <c r="AB48" i="13"/>
  <c r="Y63" i="13"/>
  <c r="AF63" i="13"/>
  <c r="AE63" i="13"/>
  <c r="AD63" i="13"/>
  <c r="AC63" i="13"/>
  <c r="AB63" i="13"/>
  <c r="AA63" i="13"/>
  <c r="X68" i="13"/>
  <c r="Y79" i="13"/>
  <c r="AF79" i="13"/>
  <c r="AE79" i="13"/>
  <c r="AD79" i="13"/>
  <c r="AC79" i="13"/>
  <c r="AB79" i="13"/>
  <c r="AA79" i="13"/>
  <c r="X84" i="13"/>
  <c r="AF94" i="13"/>
  <c r="AE94" i="13"/>
  <c r="AD94" i="13"/>
  <c r="AC94" i="13"/>
  <c r="AB94" i="13"/>
  <c r="AA94" i="13"/>
  <c r="Z94" i="13"/>
  <c r="Y94" i="13"/>
  <c r="Y43" i="13"/>
  <c r="AA49" i="13"/>
  <c r="Z49" i="13"/>
  <c r="Y49" i="13"/>
  <c r="AF49" i="13"/>
  <c r="AC49" i="13"/>
  <c r="AC67" i="13"/>
  <c r="AB67" i="13"/>
  <c r="AA67" i="13"/>
  <c r="Z67" i="13"/>
  <c r="Y67" i="13"/>
  <c r="AF67" i="13"/>
  <c r="AE67" i="13"/>
  <c r="AE69" i="13"/>
  <c r="AD69" i="13"/>
  <c r="AC69" i="13"/>
  <c r="AB69" i="13"/>
  <c r="AA69" i="13"/>
  <c r="Z69" i="13"/>
  <c r="Y69" i="13"/>
  <c r="AC83" i="13"/>
  <c r="AB83" i="13"/>
  <c r="AA83" i="13"/>
  <c r="Z83" i="13"/>
  <c r="Y83" i="13"/>
  <c r="AF83" i="13"/>
  <c r="AE83" i="13"/>
  <c r="AE85" i="13"/>
  <c r="AD85" i="13"/>
  <c r="AC85" i="13"/>
  <c r="AB85" i="13"/>
  <c r="AA85" i="13"/>
  <c r="Z85" i="13"/>
  <c r="Y85" i="13"/>
  <c r="AD99" i="13"/>
  <c r="AA99" i="13"/>
  <c r="Z99" i="13"/>
  <c r="AC99" i="13"/>
  <c r="AB99" i="13"/>
  <c r="Y99" i="13"/>
  <c r="AF99" i="13"/>
  <c r="AE99" i="13"/>
  <c r="AE107" i="13"/>
  <c r="AD107" i="13"/>
  <c r="AB107" i="13"/>
  <c r="AA107" i="13"/>
  <c r="Z107" i="13"/>
  <c r="AF107" i="13"/>
  <c r="AC107" i="13"/>
  <c r="Y107" i="13"/>
  <c r="AG415" i="13"/>
  <c r="Z43" i="13"/>
  <c r="AA48" i="13"/>
  <c r="AF62" i="13"/>
  <c r="AE62" i="13"/>
  <c r="AD62" i="13"/>
  <c r="AC62" i="13"/>
  <c r="AB62" i="13"/>
  <c r="AA62" i="13"/>
  <c r="Z62" i="13"/>
  <c r="Z63" i="13"/>
  <c r="AB66" i="13"/>
  <c r="AA66" i="13"/>
  <c r="Z66" i="13"/>
  <c r="Y66" i="13"/>
  <c r="AF66" i="13"/>
  <c r="AE66" i="13"/>
  <c r="AD66" i="13"/>
  <c r="AF69" i="13"/>
  <c r="Z72" i="13"/>
  <c r="Y72" i="13"/>
  <c r="AF72" i="13"/>
  <c r="AE72" i="13"/>
  <c r="AD72" i="13"/>
  <c r="AC72" i="13"/>
  <c r="AB72" i="13"/>
  <c r="AF78" i="13"/>
  <c r="AE78" i="13"/>
  <c r="AD78" i="13"/>
  <c r="AC78" i="13"/>
  <c r="AB78" i="13"/>
  <c r="AA78" i="13"/>
  <c r="Z78" i="13"/>
  <c r="Z79" i="13"/>
  <c r="AB82" i="13"/>
  <c r="AA82" i="13"/>
  <c r="Z82" i="13"/>
  <c r="Y82" i="13"/>
  <c r="AF82" i="13"/>
  <c r="AE82" i="13"/>
  <c r="AD82" i="13"/>
  <c r="AF85" i="13"/>
  <c r="Z88" i="13"/>
  <c r="Y88" i="13"/>
  <c r="AF88" i="13"/>
  <c r="AE88" i="13"/>
  <c r="AD88" i="13"/>
  <c r="AC88" i="13"/>
  <c r="AB88" i="13"/>
  <c r="AA96" i="13"/>
  <c r="Z96" i="13"/>
  <c r="Y96" i="13"/>
  <c r="AF96" i="13"/>
  <c r="AE96" i="13"/>
  <c r="AD96" i="13"/>
  <c r="AC96" i="13"/>
  <c r="AB96" i="13"/>
  <c r="AF93" i="13"/>
  <c r="AE100" i="13"/>
  <c r="AB100" i="13"/>
  <c r="AA100" i="13"/>
  <c r="AB104" i="13"/>
  <c r="AA104" i="13"/>
  <c r="Y104" i="13"/>
  <c r="AF104" i="13"/>
  <c r="AE104" i="13"/>
  <c r="AF123" i="13"/>
  <c r="AE123" i="13"/>
  <c r="AD123" i="13"/>
  <c r="AC123" i="13"/>
  <c r="AB123" i="13"/>
  <c r="AA123" i="13"/>
  <c r="Z123" i="13"/>
  <c r="AC128" i="13"/>
  <c r="AB128" i="13"/>
  <c r="AA128" i="13"/>
  <c r="Z128" i="13"/>
  <c r="Y128" i="13"/>
  <c r="AF128" i="13"/>
  <c r="AE128" i="13"/>
  <c r="AB143" i="13"/>
  <c r="AA143" i="13"/>
  <c r="Z143" i="13"/>
  <c r="Y143" i="13"/>
  <c r="AF143" i="13"/>
  <c r="AE143" i="13"/>
  <c r="AD143" i="13"/>
  <c r="AC153" i="13"/>
  <c r="AE153" i="13"/>
  <c r="AD153" i="13"/>
  <c r="AB153" i="13"/>
  <c r="AA153" i="13"/>
  <c r="Z153" i="13"/>
  <c r="Y153" i="13"/>
  <c r="AA157" i="13"/>
  <c r="Y157" i="13"/>
  <c r="AF157" i="13"/>
  <c r="AE157" i="13"/>
  <c r="AD157" i="13"/>
  <c r="AC157" i="13"/>
  <c r="AB157" i="13"/>
  <c r="Z157" i="13"/>
  <c r="AF162" i="13"/>
  <c r="AE162" i="13"/>
  <c r="AD162" i="13"/>
  <c r="AC162" i="13"/>
  <c r="AB162" i="13"/>
  <c r="Z162" i="13"/>
  <c r="AA162" i="13"/>
  <c r="Y162" i="13"/>
  <c r="AD204" i="13"/>
  <c r="AC204" i="13"/>
  <c r="AB204" i="13"/>
  <c r="AA204" i="13"/>
  <c r="Z204" i="13"/>
  <c r="Y204" i="13"/>
  <c r="AF204" i="13"/>
  <c r="AE204" i="13"/>
  <c r="AB309" i="13"/>
  <c r="Z309" i="13"/>
  <c r="Y309" i="13"/>
  <c r="AF309" i="13"/>
  <c r="AE309" i="13"/>
  <c r="AD309" i="13"/>
  <c r="AC309" i="13"/>
  <c r="AA309" i="13"/>
  <c r="AC318" i="13"/>
  <c r="AE318" i="13"/>
  <c r="AF318" i="13"/>
  <c r="AD318" i="13"/>
  <c r="AB318" i="13"/>
  <c r="AA318" i="13"/>
  <c r="Z318" i="13"/>
  <c r="Y318" i="13"/>
  <c r="AF321" i="13"/>
  <c r="AA321" i="13"/>
  <c r="Z321" i="13"/>
  <c r="AB321" i="13"/>
  <c r="Y321" i="13"/>
  <c r="AE321" i="13"/>
  <c r="AD321" i="13"/>
  <c r="AC321" i="13"/>
  <c r="AE344" i="13"/>
  <c r="AC344" i="13"/>
  <c r="AB344" i="13"/>
  <c r="AA344" i="13"/>
  <c r="Z344" i="13"/>
  <c r="Y344" i="13"/>
  <c r="AF344" i="13"/>
  <c r="AD344" i="13"/>
  <c r="Y93" i="13"/>
  <c r="Y100" i="13"/>
  <c r="AA103" i="13"/>
  <c r="X105" i="13"/>
  <c r="Z117" i="13"/>
  <c r="Y117" i="13"/>
  <c r="AF117" i="13"/>
  <c r="AE117" i="13"/>
  <c r="AD117" i="13"/>
  <c r="AC117" i="13"/>
  <c r="AB117" i="13"/>
  <c r="AB127" i="13"/>
  <c r="AA127" i="13"/>
  <c r="Z127" i="13"/>
  <c r="Y127" i="13"/>
  <c r="AF127" i="13"/>
  <c r="AE127" i="13"/>
  <c r="AD127" i="13"/>
  <c r="Z133" i="13"/>
  <c r="Y133" i="13"/>
  <c r="AF133" i="13"/>
  <c r="AE133" i="13"/>
  <c r="AD133" i="13"/>
  <c r="AC133" i="13"/>
  <c r="AB133" i="13"/>
  <c r="AF142" i="13"/>
  <c r="AB152" i="13"/>
  <c r="AC152" i="13"/>
  <c r="AA152" i="13"/>
  <c r="Z152" i="13"/>
  <c r="Y152" i="13"/>
  <c r="AF152" i="13"/>
  <c r="AE152" i="13"/>
  <c r="AB174" i="13"/>
  <c r="AA174" i="13"/>
  <c r="Z174" i="13"/>
  <c r="Y174" i="13"/>
  <c r="AF174" i="13"/>
  <c r="AE174" i="13"/>
  <c r="AD174" i="13"/>
  <c r="AC174" i="13"/>
  <c r="AD184" i="13"/>
  <c r="AC184" i="13"/>
  <c r="AB184" i="13"/>
  <c r="AA184" i="13"/>
  <c r="Z184" i="13"/>
  <c r="Y184" i="13"/>
  <c r="AF184" i="13"/>
  <c r="AE184" i="13"/>
  <c r="Z93" i="13"/>
  <c r="Z100" i="13"/>
  <c r="AF101" i="13"/>
  <c r="AC101" i="13"/>
  <c r="AB101" i="13"/>
  <c r="Z104" i="13"/>
  <c r="AF115" i="13"/>
  <c r="AE115" i="13"/>
  <c r="AD115" i="13"/>
  <c r="AB115" i="13"/>
  <c r="AA115" i="13"/>
  <c r="Z115" i="13"/>
  <c r="Y116" i="13"/>
  <c r="AF116" i="13"/>
  <c r="AE116" i="13"/>
  <c r="AC116" i="13"/>
  <c r="AB116" i="13"/>
  <c r="AA116" i="13"/>
  <c r="Y123" i="13"/>
  <c r="AD128" i="13"/>
  <c r="X137" i="13"/>
  <c r="AC143" i="13"/>
  <c r="AF153" i="13"/>
  <c r="AC199" i="13"/>
  <c r="AB199" i="13"/>
  <c r="AA199" i="13"/>
  <c r="Z199" i="13"/>
  <c r="Y199" i="13"/>
  <c r="AF199" i="13"/>
  <c r="AE199" i="13"/>
  <c r="AD199" i="13"/>
  <c r="AA93" i="13"/>
  <c r="AC100" i="13"/>
  <c r="AC104" i="13"/>
  <c r="AB111" i="13"/>
  <c r="AA111" i="13"/>
  <c r="Z111" i="13"/>
  <c r="AF111" i="13"/>
  <c r="AE111" i="13"/>
  <c r="AD111" i="13"/>
  <c r="AC112" i="13"/>
  <c r="AB112" i="13"/>
  <c r="AA112" i="13"/>
  <c r="Y112" i="13"/>
  <c r="AF112" i="13"/>
  <c r="AE112" i="13"/>
  <c r="AD113" i="13"/>
  <c r="AC113" i="13"/>
  <c r="AB113" i="13"/>
  <c r="Z113" i="13"/>
  <c r="Y113" i="13"/>
  <c r="AF113" i="13"/>
  <c r="AD121" i="13"/>
  <c r="AC121" i="13"/>
  <c r="AB121" i="13"/>
  <c r="AA121" i="13"/>
  <c r="Z121" i="13"/>
  <c r="Y121" i="13"/>
  <c r="AF121" i="13"/>
  <c r="Y132" i="13"/>
  <c r="AF132" i="13"/>
  <c r="AE132" i="13"/>
  <c r="AD132" i="13"/>
  <c r="AC132" i="13"/>
  <c r="AB132" i="13"/>
  <c r="AA132" i="13"/>
  <c r="AE147" i="13"/>
  <c r="Y147" i="13"/>
  <c r="AF147" i="13"/>
  <c r="AD147" i="13"/>
  <c r="AC147" i="13"/>
  <c r="AB147" i="13"/>
  <c r="AA147" i="13"/>
  <c r="AA151" i="13"/>
  <c r="Z151" i="13"/>
  <c r="Y151" i="13"/>
  <c r="AF151" i="13"/>
  <c r="AE151" i="13"/>
  <c r="AD151" i="13"/>
  <c r="AC151" i="13"/>
  <c r="AF170" i="13"/>
  <c r="AE170" i="13"/>
  <c r="AD170" i="13"/>
  <c r="AC170" i="13"/>
  <c r="AB170" i="13"/>
  <c r="AA170" i="13"/>
  <c r="Z170" i="13"/>
  <c r="Y170" i="13"/>
  <c r="AB93" i="13"/>
  <c r="AD100" i="13"/>
  <c r="Y101" i="13"/>
  <c r="AD104" i="13"/>
  <c r="AF108" i="13"/>
  <c r="AE108" i="13"/>
  <c r="AC108" i="13"/>
  <c r="AB108" i="13"/>
  <c r="AA108" i="13"/>
  <c r="Z109" i="13"/>
  <c r="Y109" i="13"/>
  <c r="AF109" i="13"/>
  <c r="AD109" i="13"/>
  <c r="AC109" i="13"/>
  <c r="AB109" i="13"/>
  <c r="Y115" i="13"/>
  <c r="Z116" i="13"/>
  <c r="AC120" i="13"/>
  <c r="AB120" i="13"/>
  <c r="AA120" i="13"/>
  <c r="Z120" i="13"/>
  <c r="Y120" i="13"/>
  <c r="AF120" i="13"/>
  <c r="AE120" i="13"/>
  <c r="AF131" i="13"/>
  <c r="AE131" i="13"/>
  <c r="AD131" i="13"/>
  <c r="AC131" i="13"/>
  <c r="AB131" i="13"/>
  <c r="AA131" i="13"/>
  <c r="Z131" i="13"/>
  <c r="AC136" i="13"/>
  <c r="AB136" i="13"/>
  <c r="AA136" i="13"/>
  <c r="Z136" i="13"/>
  <c r="Y136" i="13"/>
  <c r="AF136" i="13"/>
  <c r="AE136" i="13"/>
  <c r="Z141" i="13"/>
  <c r="Y141" i="13"/>
  <c r="AF141" i="13"/>
  <c r="AE141" i="13"/>
  <c r="AD141" i="13"/>
  <c r="AC141" i="13"/>
  <c r="AB141" i="13"/>
  <c r="AC93" i="13"/>
  <c r="AF100" i="13"/>
  <c r="Z101" i="13"/>
  <c r="Y111" i="13"/>
  <c r="Z112" i="13"/>
  <c r="AA113" i="13"/>
  <c r="AC115" i="13"/>
  <c r="AD116" i="13"/>
  <c r="AB119" i="13"/>
  <c r="AA119" i="13"/>
  <c r="Z119" i="13"/>
  <c r="Y119" i="13"/>
  <c r="AF119" i="13"/>
  <c r="AE119" i="13"/>
  <c r="AD119" i="13"/>
  <c r="AE121" i="13"/>
  <c r="Z125" i="13"/>
  <c r="Y125" i="13"/>
  <c r="AF125" i="13"/>
  <c r="AE125" i="13"/>
  <c r="AD125" i="13"/>
  <c r="AC125" i="13"/>
  <c r="AB125" i="13"/>
  <c r="Z132" i="13"/>
  <c r="AB135" i="13"/>
  <c r="AA135" i="13"/>
  <c r="Z135" i="13"/>
  <c r="Y135" i="13"/>
  <c r="AF135" i="13"/>
  <c r="AE135" i="13"/>
  <c r="AD135" i="13"/>
  <c r="Z147" i="13"/>
  <c r="Z150" i="13"/>
  <c r="AF150" i="13"/>
  <c r="AE150" i="13"/>
  <c r="AD150" i="13"/>
  <c r="AC150" i="13"/>
  <c r="AB150" i="13"/>
  <c r="AA150" i="13"/>
  <c r="AB151" i="13"/>
  <c r="AD93" i="13"/>
  <c r="AA101" i="13"/>
  <c r="Z103" i="13"/>
  <c r="AF103" i="13"/>
  <c r="AE103" i="13"/>
  <c r="AD103" i="13"/>
  <c r="AC111" i="13"/>
  <c r="AD112" i="13"/>
  <c r="AE113" i="13"/>
  <c r="AD136" i="13"/>
  <c r="Y140" i="13"/>
  <c r="AF140" i="13"/>
  <c r="AE140" i="13"/>
  <c r="AD140" i="13"/>
  <c r="AC140" i="13"/>
  <c r="AB140" i="13"/>
  <c r="AA140" i="13"/>
  <c r="AA141" i="13"/>
  <c r="X145" i="13"/>
  <c r="AD154" i="13"/>
  <c r="AB154" i="13"/>
  <c r="Y154" i="13"/>
  <c r="AF154" i="13"/>
  <c r="AE154" i="13"/>
  <c r="AC154" i="13"/>
  <c r="AA154" i="13"/>
  <c r="AD101" i="13"/>
  <c r="Y124" i="13"/>
  <c r="AF124" i="13"/>
  <c r="AE124" i="13"/>
  <c r="AD124" i="13"/>
  <c r="AC124" i="13"/>
  <c r="AB124" i="13"/>
  <c r="AA124" i="13"/>
  <c r="X129" i="13"/>
  <c r="AE130" i="13"/>
  <c r="AD130" i="13"/>
  <c r="AC130" i="13"/>
  <c r="AB130" i="13"/>
  <c r="AA130" i="13"/>
  <c r="Z130" i="13"/>
  <c r="Y130" i="13"/>
  <c r="AF139" i="13"/>
  <c r="AE139" i="13"/>
  <c r="AD139" i="13"/>
  <c r="AC139" i="13"/>
  <c r="AB139" i="13"/>
  <c r="AA139" i="13"/>
  <c r="Z139" i="13"/>
  <c r="AC144" i="13"/>
  <c r="AB144" i="13"/>
  <c r="AA144" i="13"/>
  <c r="Z144" i="13"/>
  <c r="Y144" i="13"/>
  <c r="AF144" i="13"/>
  <c r="AE144" i="13"/>
  <c r="X149" i="13"/>
  <c r="AE161" i="13"/>
  <c r="AC161" i="13"/>
  <c r="AB161" i="13"/>
  <c r="AA161" i="13"/>
  <c r="Y161" i="13"/>
  <c r="AA173" i="13"/>
  <c r="Z173" i="13"/>
  <c r="Y173" i="13"/>
  <c r="AF173" i="13"/>
  <c r="AE173" i="13"/>
  <c r="AD173" i="13"/>
  <c r="AC173" i="13"/>
  <c r="AE185" i="13"/>
  <c r="AD185" i="13"/>
  <c r="AC185" i="13"/>
  <c r="AB185" i="13"/>
  <c r="AA185" i="13"/>
  <c r="Z185" i="13"/>
  <c r="Y185" i="13"/>
  <c r="AF194" i="13"/>
  <c r="AE194" i="13"/>
  <c r="AD194" i="13"/>
  <c r="AC194" i="13"/>
  <c r="AB194" i="13"/>
  <c r="AA194" i="13"/>
  <c r="Z194" i="13"/>
  <c r="AB198" i="13"/>
  <c r="AA198" i="13"/>
  <c r="Z198" i="13"/>
  <c r="Y198" i="13"/>
  <c r="AF198" i="13"/>
  <c r="AE198" i="13"/>
  <c r="AD198" i="13"/>
  <c r="AE205" i="13"/>
  <c r="AF205" i="13"/>
  <c r="AD205" i="13"/>
  <c r="AC205" i="13"/>
  <c r="AB205" i="13"/>
  <c r="AA205" i="13"/>
  <c r="Z205" i="13"/>
  <c r="Y205" i="13"/>
  <c r="Z208" i="13"/>
  <c r="AD208" i="13"/>
  <c r="AF208" i="13"/>
  <c r="AE208" i="13"/>
  <c r="AC208" i="13"/>
  <c r="AB208" i="13"/>
  <c r="AA208" i="13"/>
  <c r="Y208" i="13"/>
  <c r="AE213" i="13"/>
  <c r="AA213" i="13"/>
  <c r="AF213" i="13"/>
  <c r="AD213" i="13"/>
  <c r="AC213" i="13"/>
  <c r="AB213" i="13"/>
  <c r="Z213" i="13"/>
  <c r="Y213" i="13"/>
  <c r="Z240" i="13"/>
  <c r="Y240" i="13"/>
  <c r="AF240" i="13"/>
  <c r="AE240" i="13"/>
  <c r="AD240" i="13"/>
  <c r="AC240" i="13"/>
  <c r="AB240" i="13"/>
  <c r="AA240" i="13"/>
  <c r="Z161" i="13"/>
  <c r="AD168" i="13"/>
  <c r="AC168" i="13"/>
  <c r="AB168" i="13"/>
  <c r="AA168" i="13"/>
  <c r="Z168" i="13"/>
  <c r="Y168" i="13"/>
  <c r="AF168" i="13"/>
  <c r="AC183" i="13"/>
  <c r="AB183" i="13"/>
  <c r="AA183" i="13"/>
  <c r="Z183" i="13"/>
  <c r="Y183" i="13"/>
  <c r="AF183" i="13"/>
  <c r="AE183" i="13"/>
  <c r="Z188" i="13"/>
  <c r="Y188" i="13"/>
  <c r="AF188" i="13"/>
  <c r="AE188" i="13"/>
  <c r="AD188" i="13"/>
  <c r="AC188" i="13"/>
  <c r="AB188" i="13"/>
  <c r="X158" i="13"/>
  <c r="AD161" i="13"/>
  <c r="AE169" i="13"/>
  <c r="AD169" i="13"/>
  <c r="AC169" i="13"/>
  <c r="AB169" i="13"/>
  <c r="AA169" i="13"/>
  <c r="Z169" i="13"/>
  <c r="Y169" i="13"/>
  <c r="AF178" i="13"/>
  <c r="AE178" i="13"/>
  <c r="AD178" i="13"/>
  <c r="AC178" i="13"/>
  <c r="AB178" i="13"/>
  <c r="AA178" i="13"/>
  <c r="Z178" i="13"/>
  <c r="AB182" i="13"/>
  <c r="AA182" i="13"/>
  <c r="Z182" i="13"/>
  <c r="Y182" i="13"/>
  <c r="AF182" i="13"/>
  <c r="AE182" i="13"/>
  <c r="AD182" i="13"/>
  <c r="X192" i="13"/>
  <c r="AC198" i="13"/>
  <c r="Y207" i="13"/>
  <c r="AC207" i="13"/>
  <c r="AB207" i="13"/>
  <c r="AA207" i="13"/>
  <c r="Z207" i="13"/>
  <c r="AF207" i="13"/>
  <c r="AE207" i="13"/>
  <c r="AB219" i="13"/>
  <c r="AC167" i="13"/>
  <c r="AB167" i="13"/>
  <c r="AA167" i="13"/>
  <c r="Z167" i="13"/>
  <c r="Y167" i="13"/>
  <c r="AF167" i="13"/>
  <c r="AE167" i="13"/>
  <c r="Z172" i="13"/>
  <c r="Y172" i="13"/>
  <c r="AF172" i="13"/>
  <c r="AE172" i="13"/>
  <c r="AD172" i="13"/>
  <c r="AC172" i="13"/>
  <c r="AB172" i="13"/>
  <c r="Y181" i="13"/>
  <c r="AF181" i="13"/>
  <c r="AE181" i="13"/>
  <c r="AD181" i="13"/>
  <c r="AE193" i="13"/>
  <c r="AD193" i="13"/>
  <c r="AC193" i="13"/>
  <c r="AB193" i="13"/>
  <c r="AA193" i="13"/>
  <c r="Z193" i="13"/>
  <c r="Y193" i="13"/>
  <c r="AB202" i="13"/>
  <c r="AF202" i="13"/>
  <c r="AE202" i="13"/>
  <c r="AD202" i="13"/>
  <c r="AC202" i="13"/>
  <c r="AA202" i="13"/>
  <c r="Z202" i="13"/>
  <c r="AF206" i="13"/>
  <c r="Z206" i="13"/>
  <c r="Y206" i="13"/>
  <c r="AE206" i="13"/>
  <c r="AD206" i="13"/>
  <c r="AC206" i="13"/>
  <c r="AB206" i="13"/>
  <c r="AB210" i="13"/>
  <c r="AF210" i="13"/>
  <c r="AD210" i="13"/>
  <c r="AC210" i="13"/>
  <c r="AA210" i="13"/>
  <c r="Z210" i="13"/>
  <c r="Y210" i="13"/>
  <c r="AB250" i="13"/>
  <c r="AA250" i="13"/>
  <c r="Z250" i="13"/>
  <c r="Y250" i="13"/>
  <c r="AF250" i="13"/>
  <c r="AE250" i="13"/>
  <c r="AD250" i="13"/>
  <c r="AC250" i="13"/>
  <c r="U156" i="13"/>
  <c r="X156" i="13" s="1"/>
  <c r="AB166" i="13"/>
  <c r="AA166" i="13"/>
  <c r="Z166" i="13"/>
  <c r="Y166" i="13"/>
  <c r="AF166" i="13"/>
  <c r="AE166" i="13"/>
  <c r="AD166" i="13"/>
  <c r="AE171" i="13"/>
  <c r="X176" i="13"/>
  <c r="Y178" i="13"/>
  <c r="AC182" i="13"/>
  <c r="AC191" i="13"/>
  <c r="AB191" i="13"/>
  <c r="AA191" i="13"/>
  <c r="Z191" i="13"/>
  <c r="Y191" i="13"/>
  <c r="AF191" i="13"/>
  <c r="AE191" i="13"/>
  <c r="AF193" i="13"/>
  <c r="Z196" i="13"/>
  <c r="Y196" i="13"/>
  <c r="AF196" i="13"/>
  <c r="AE196" i="13"/>
  <c r="AD196" i="13"/>
  <c r="AC196" i="13"/>
  <c r="AB196" i="13"/>
  <c r="AD207" i="13"/>
  <c r="AF214" i="13"/>
  <c r="AB214" i="13"/>
  <c r="AA214" i="13"/>
  <c r="AC214" i="13"/>
  <c r="Z214" i="13"/>
  <c r="Y214" i="13"/>
  <c r="AE214" i="13"/>
  <c r="X160" i="13"/>
  <c r="Z164" i="13"/>
  <c r="Y164" i="13"/>
  <c r="AF164" i="13"/>
  <c r="AE164" i="13"/>
  <c r="AD164" i="13"/>
  <c r="AB164" i="13"/>
  <c r="AD167" i="13"/>
  <c r="AA172" i="13"/>
  <c r="AE177" i="13"/>
  <c r="AD177" i="13"/>
  <c r="AC177" i="13"/>
  <c r="AB177" i="13"/>
  <c r="AA177" i="13"/>
  <c r="Z177" i="13"/>
  <c r="Y177" i="13"/>
  <c r="AF186" i="13"/>
  <c r="AE186" i="13"/>
  <c r="AD186" i="13"/>
  <c r="AC186" i="13"/>
  <c r="AB186" i="13"/>
  <c r="AA186" i="13"/>
  <c r="Z186" i="13"/>
  <c r="AB190" i="13"/>
  <c r="AA190" i="13"/>
  <c r="Z190" i="13"/>
  <c r="Y190" i="13"/>
  <c r="AF190" i="13"/>
  <c r="AE190" i="13"/>
  <c r="AD190" i="13"/>
  <c r="Y195" i="13"/>
  <c r="X200" i="13"/>
  <c r="Y202" i="13"/>
  <c r="AA209" i="13"/>
  <c r="AE209" i="13"/>
  <c r="Y209" i="13"/>
  <c r="AF209" i="13"/>
  <c r="AD209" i="13"/>
  <c r="AC209" i="13"/>
  <c r="AB209" i="13"/>
  <c r="AE210" i="13"/>
  <c r="Y215" i="13"/>
  <c r="AC215" i="13"/>
  <c r="AB215" i="13"/>
  <c r="AF215" i="13"/>
  <c r="AE215" i="13"/>
  <c r="AD215" i="13"/>
  <c r="AA215" i="13"/>
  <c r="Z215" i="13"/>
  <c r="AC175" i="13"/>
  <c r="AB175" i="13"/>
  <c r="AA175" i="13"/>
  <c r="Z175" i="13"/>
  <c r="Y175" i="13"/>
  <c r="AF175" i="13"/>
  <c r="AE175" i="13"/>
  <c r="Z180" i="13"/>
  <c r="Y180" i="13"/>
  <c r="AF180" i="13"/>
  <c r="AE180" i="13"/>
  <c r="AD180" i="13"/>
  <c r="AC180" i="13"/>
  <c r="AB180" i="13"/>
  <c r="AE201" i="13"/>
  <c r="AD201" i="13"/>
  <c r="AC201" i="13"/>
  <c r="AB201" i="13"/>
  <c r="AA201" i="13"/>
  <c r="Z201" i="13"/>
  <c r="Y201" i="13"/>
  <c r="AA206" i="13"/>
  <c r="AB218" i="13"/>
  <c r="AF218" i="13"/>
  <c r="AE218" i="13"/>
  <c r="AD218" i="13"/>
  <c r="AC218" i="13"/>
  <c r="AA218" i="13"/>
  <c r="Z218" i="13"/>
  <c r="Y218" i="13"/>
  <c r="AE221" i="13"/>
  <c r="AD221" i="13"/>
  <c r="AC221" i="13"/>
  <c r="AB221" i="13"/>
  <c r="AA221" i="13"/>
  <c r="Z221" i="13"/>
  <c r="Y221" i="13"/>
  <c r="AF221" i="13"/>
  <c r="AD228" i="13"/>
  <c r="AC228" i="13"/>
  <c r="AB228" i="13"/>
  <c r="AA228" i="13"/>
  <c r="Z228" i="13"/>
  <c r="Y228" i="13"/>
  <c r="AF228" i="13"/>
  <c r="AE228" i="13"/>
  <c r="Z256" i="13"/>
  <c r="Y256" i="13"/>
  <c r="AF256" i="13"/>
  <c r="AE256" i="13"/>
  <c r="AD256" i="13"/>
  <c r="AC256" i="13"/>
  <c r="AB256" i="13"/>
  <c r="AA256" i="13"/>
  <c r="U212" i="13"/>
  <c r="X212" i="13" s="1"/>
  <c r="U216" i="13"/>
  <c r="X216" i="13" s="1"/>
  <c r="U233" i="13"/>
  <c r="X233" i="13" s="1"/>
  <c r="AD244" i="13"/>
  <c r="AC244" i="13"/>
  <c r="AB244" i="13"/>
  <c r="AA244" i="13"/>
  <c r="Z244" i="13"/>
  <c r="Y244" i="13"/>
  <c r="AF244" i="13"/>
  <c r="AD260" i="13"/>
  <c r="AC260" i="13"/>
  <c r="AB260" i="13"/>
  <c r="AA260" i="13"/>
  <c r="Z260" i="13"/>
  <c r="Y260" i="13"/>
  <c r="AF260" i="13"/>
  <c r="AF266" i="13"/>
  <c r="AE266" i="13"/>
  <c r="AD266" i="13"/>
  <c r="AC266" i="13"/>
  <c r="AB266" i="13"/>
  <c r="AA266" i="13"/>
  <c r="Z266" i="13"/>
  <c r="Y266" i="13"/>
  <c r="AF270" i="13"/>
  <c r="AB270" i="13"/>
  <c r="AA270" i="13"/>
  <c r="AE270" i="13"/>
  <c r="AD270" i="13"/>
  <c r="AC270" i="13"/>
  <c r="Z270" i="13"/>
  <c r="Y270" i="13"/>
  <c r="AD220" i="13"/>
  <c r="AB220" i="13"/>
  <c r="AA220" i="13"/>
  <c r="Z220" i="13"/>
  <c r="Y220" i="13"/>
  <c r="AF220" i="13"/>
  <c r="AF222" i="13"/>
  <c r="AE222" i="13"/>
  <c r="AD222" i="13"/>
  <c r="AC222" i="13"/>
  <c r="AB222" i="13"/>
  <c r="AA222" i="13"/>
  <c r="Z222" i="13"/>
  <c r="AC227" i="13"/>
  <c r="AB227" i="13"/>
  <c r="AA227" i="13"/>
  <c r="Z227" i="13"/>
  <c r="Y227" i="13"/>
  <c r="AF227" i="13"/>
  <c r="AE227" i="13"/>
  <c r="AF238" i="13"/>
  <c r="AE238" i="13"/>
  <c r="AD238" i="13"/>
  <c r="AC238" i="13"/>
  <c r="AB238" i="13"/>
  <c r="AA238" i="13"/>
  <c r="Z238" i="13"/>
  <c r="AE245" i="13"/>
  <c r="AD245" i="13"/>
  <c r="AC245" i="13"/>
  <c r="AB245" i="13"/>
  <c r="AA245" i="13"/>
  <c r="Z245" i="13"/>
  <c r="Y245" i="13"/>
  <c r="U249" i="13"/>
  <c r="X249" i="13" s="1"/>
  <c r="Y255" i="13"/>
  <c r="AF255" i="13"/>
  <c r="AE255" i="13"/>
  <c r="AD255" i="13"/>
  <c r="AC255" i="13"/>
  <c r="AB255" i="13"/>
  <c r="AA255" i="13"/>
  <c r="AE261" i="13"/>
  <c r="AD261" i="13"/>
  <c r="AC261" i="13"/>
  <c r="AB261" i="13"/>
  <c r="AA261" i="13"/>
  <c r="Z261" i="13"/>
  <c r="Y261" i="13"/>
  <c r="U265" i="13"/>
  <c r="X265" i="13" s="1"/>
  <c r="AB226" i="13"/>
  <c r="AA226" i="13"/>
  <c r="Z226" i="13"/>
  <c r="Y226" i="13"/>
  <c r="AF226" i="13"/>
  <c r="AE226" i="13"/>
  <c r="AD226" i="13"/>
  <c r="Z232" i="13"/>
  <c r="Y232" i="13"/>
  <c r="AF232" i="13"/>
  <c r="AE232" i="13"/>
  <c r="AD232" i="13"/>
  <c r="AC232" i="13"/>
  <c r="AB232" i="13"/>
  <c r="AC243" i="13"/>
  <c r="AB243" i="13"/>
  <c r="AA243" i="13"/>
  <c r="Z243" i="13"/>
  <c r="Y243" i="13"/>
  <c r="AF243" i="13"/>
  <c r="AE243" i="13"/>
  <c r="AE244" i="13"/>
  <c r="AF245" i="13"/>
  <c r="AF254" i="13"/>
  <c r="AE254" i="13"/>
  <c r="AD254" i="13"/>
  <c r="AC254" i="13"/>
  <c r="AB254" i="13"/>
  <c r="AA254" i="13"/>
  <c r="Z254" i="13"/>
  <c r="AC259" i="13"/>
  <c r="AB259" i="13"/>
  <c r="AA259" i="13"/>
  <c r="Z259" i="13"/>
  <c r="Y259" i="13"/>
  <c r="AF259" i="13"/>
  <c r="AE259" i="13"/>
  <c r="AE260" i="13"/>
  <c r="AF261" i="13"/>
  <c r="AE269" i="13"/>
  <c r="AA269" i="13"/>
  <c r="Z269" i="13"/>
  <c r="AB269" i="13"/>
  <c r="Y269" i="13"/>
  <c r="AF269" i="13"/>
  <c r="AD269" i="13"/>
  <c r="Y277" i="13"/>
  <c r="AF277" i="13"/>
  <c r="AE277" i="13"/>
  <c r="AC277" i="13"/>
  <c r="AA277" i="13"/>
  <c r="Z277" i="13"/>
  <c r="AD277" i="13"/>
  <c r="AB277" i="13"/>
  <c r="U217" i="13"/>
  <c r="X217" i="13" s="1"/>
  <c r="AC220" i="13"/>
  <c r="Y222" i="13"/>
  <c r="AD227" i="13"/>
  <c r="X236" i="13"/>
  <c r="Y238" i="13"/>
  <c r="AB242" i="13"/>
  <c r="AA242" i="13"/>
  <c r="Z242" i="13"/>
  <c r="Y242" i="13"/>
  <c r="AF242" i="13"/>
  <c r="AE242" i="13"/>
  <c r="AD242" i="13"/>
  <c r="Z248" i="13"/>
  <c r="Y248" i="13"/>
  <c r="AF248" i="13"/>
  <c r="AE248" i="13"/>
  <c r="AD248" i="13"/>
  <c r="AC248" i="13"/>
  <c r="AB248" i="13"/>
  <c r="Z255" i="13"/>
  <c r="AB258" i="13"/>
  <c r="AA258" i="13"/>
  <c r="Z258" i="13"/>
  <c r="Y258" i="13"/>
  <c r="AF258" i="13"/>
  <c r="AE258" i="13"/>
  <c r="AD258" i="13"/>
  <c r="AA273" i="13"/>
  <c r="AE273" i="13"/>
  <c r="AD273" i="13"/>
  <c r="AF273" i="13"/>
  <c r="AC273" i="13"/>
  <c r="AB273" i="13"/>
  <c r="Z273" i="13"/>
  <c r="Y273" i="13"/>
  <c r="AC281" i="13"/>
  <c r="AB281" i="13"/>
  <c r="AA281" i="13"/>
  <c r="Y281" i="13"/>
  <c r="AE281" i="13"/>
  <c r="AD281" i="13"/>
  <c r="AF281" i="13"/>
  <c r="Z281" i="13"/>
  <c r="AE220" i="13"/>
  <c r="AA225" i="13"/>
  <c r="Z225" i="13"/>
  <c r="Y225" i="13"/>
  <c r="AF225" i="13"/>
  <c r="AE225" i="13"/>
  <c r="AD225" i="13"/>
  <c r="AC225" i="13"/>
  <c r="Y231" i="13"/>
  <c r="AF231" i="13"/>
  <c r="AE231" i="13"/>
  <c r="AD231" i="13"/>
  <c r="AC231" i="13"/>
  <c r="AB231" i="13"/>
  <c r="AA231" i="13"/>
  <c r="AE237" i="13"/>
  <c r="AD237" i="13"/>
  <c r="AC237" i="13"/>
  <c r="AB237" i="13"/>
  <c r="AA237" i="13"/>
  <c r="Z237" i="13"/>
  <c r="Y237" i="13"/>
  <c r="AD243" i="13"/>
  <c r="X252" i="13"/>
  <c r="Y254" i="13"/>
  <c r="AD259" i="13"/>
  <c r="AC269" i="13"/>
  <c r="AF276" i="13"/>
  <c r="AE276" i="13"/>
  <c r="AD276" i="13"/>
  <c r="AB276" i="13"/>
  <c r="Z276" i="13"/>
  <c r="Y276" i="13"/>
  <c r="AC276" i="13"/>
  <c r="AA276" i="13"/>
  <c r="AF230" i="13"/>
  <c r="AE230" i="13"/>
  <c r="AD230" i="13"/>
  <c r="AC230" i="13"/>
  <c r="AB230" i="13"/>
  <c r="AA230" i="13"/>
  <c r="Z230" i="13"/>
  <c r="AC235" i="13"/>
  <c r="AB235" i="13"/>
  <c r="AA235" i="13"/>
  <c r="Z235" i="13"/>
  <c r="Y235" i="13"/>
  <c r="AF235" i="13"/>
  <c r="AE235" i="13"/>
  <c r="AA241" i="13"/>
  <c r="Z241" i="13"/>
  <c r="Y241" i="13"/>
  <c r="AF241" i="13"/>
  <c r="AE241" i="13"/>
  <c r="AD241" i="13"/>
  <c r="AC241" i="13"/>
  <c r="Y247" i="13"/>
  <c r="AF247" i="13"/>
  <c r="AE247" i="13"/>
  <c r="AD247" i="13"/>
  <c r="AC247" i="13"/>
  <c r="AB247" i="13"/>
  <c r="AA247" i="13"/>
  <c r="AE253" i="13"/>
  <c r="AD253" i="13"/>
  <c r="AC253" i="13"/>
  <c r="AB253" i="13"/>
  <c r="AA253" i="13"/>
  <c r="Z253" i="13"/>
  <c r="Y253" i="13"/>
  <c r="AA257" i="13"/>
  <c r="Z257" i="13"/>
  <c r="Y257" i="13"/>
  <c r="AF257" i="13"/>
  <c r="AE257" i="13"/>
  <c r="AD257" i="13"/>
  <c r="AC257" i="13"/>
  <c r="Y263" i="13"/>
  <c r="AF263" i="13"/>
  <c r="AE263" i="13"/>
  <c r="AD263" i="13"/>
  <c r="AC263" i="13"/>
  <c r="AB263" i="13"/>
  <c r="AA263" i="13"/>
  <c r="Z224" i="13"/>
  <c r="Y224" i="13"/>
  <c r="AF224" i="13"/>
  <c r="AE224" i="13"/>
  <c r="AD224" i="13"/>
  <c r="AC224" i="13"/>
  <c r="AB224" i="13"/>
  <c r="AB225" i="13"/>
  <c r="Z231" i="13"/>
  <c r="AB234" i="13"/>
  <c r="AA234" i="13"/>
  <c r="Z234" i="13"/>
  <c r="Y234" i="13"/>
  <c r="AF234" i="13"/>
  <c r="AE234" i="13"/>
  <c r="AD234" i="13"/>
  <c r="AF246" i="13"/>
  <c r="AE246" i="13"/>
  <c r="AD246" i="13"/>
  <c r="AC246" i="13"/>
  <c r="AB246" i="13"/>
  <c r="AA246" i="13"/>
  <c r="Z246" i="13"/>
  <c r="AC251" i="13"/>
  <c r="AB251" i="13"/>
  <c r="AA251" i="13"/>
  <c r="Z251" i="13"/>
  <c r="Y251" i="13"/>
  <c r="AF251" i="13"/>
  <c r="AE251" i="13"/>
  <c r="AF253" i="13"/>
  <c r="AF262" i="13"/>
  <c r="AE262" i="13"/>
  <c r="AD262" i="13"/>
  <c r="AC262" i="13"/>
  <c r="AB262" i="13"/>
  <c r="AA262" i="13"/>
  <c r="Z262" i="13"/>
  <c r="AF275" i="13"/>
  <c r="AC297" i="13"/>
  <c r="AB297" i="13"/>
  <c r="AA297" i="13"/>
  <c r="Z297" i="13"/>
  <c r="Y297" i="13"/>
  <c r="AE297" i="13"/>
  <c r="AD297" i="13"/>
  <c r="AA239" i="13"/>
  <c r="AC267" i="13"/>
  <c r="AC274" i="13"/>
  <c r="AA279" i="13"/>
  <c r="Z279" i="13"/>
  <c r="Y279" i="13"/>
  <c r="AE279" i="13"/>
  <c r="AC279" i="13"/>
  <c r="AB279" i="13"/>
  <c r="AA295" i="13"/>
  <c r="Z295" i="13"/>
  <c r="Y295" i="13"/>
  <c r="AF295" i="13"/>
  <c r="AE295" i="13"/>
  <c r="AC295" i="13"/>
  <c r="AB295" i="13"/>
  <c r="AF300" i="13"/>
  <c r="AE300" i="13"/>
  <c r="AD300" i="13"/>
  <c r="AC300" i="13"/>
  <c r="AB300" i="13"/>
  <c r="AA300" i="13"/>
  <c r="Z300" i="13"/>
  <c r="Y300" i="13"/>
  <c r="AA303" i="13"/>
  <c r="Z303" i="13"/>
  <c r="Y303" i="13"/>
  <c r="AF303" i="13"/>
  <c r="AE303" i="13"/>
  <c r="AD303" i="13"/>
  <c r="AC303" i="13"/>
  <c r="AB303" i="13"/>
  <c r="AD306" i="13"/>
  <c r="AC306" i="13"/>
  <c r="AB306" i="13"/>
  <c r="AA306" i="13"/>
  <c r="Z306" i="13"/>
  <c r="Y306" i="13"/>
  <c r="AF306" i="13"/>
  <c r="AE306" i="13"/>
  <c r="AB239" i="13"/>
  <c r="AD267" i="13"/>
  <c r="AD279" i="13"/>
  <c r="AD290" i="13"/>
  <c r="AC290" i="13"/>
  <c r="AB290" i="13"/>
  <c r="AA290" i="13"/>
  <c r="Z290" i="13"/>
  <c r="AF290" i="13"/>
  <c r="AE290" i="13"/>
  <c r="Z294" i="13"/>
  <c r="Y294" i="13"/>
  <c r="AF294" i="13"/>
  <c r="AE294" i="13"/>
  <c r="AD294" i="13"/>
  <c r="AB294" i="13"/>
  <c r="AA294" i="13"/>
  <c r="AD311" i="13"/>
  <c r="AF311" i="13"/>
  <c r="AE311" i="13"/>
  <c r="AC311" i="13"/>
  <c r="AB311" i="13"/>
  <c r="AA311" i="13"/>
  <c r="Z311" i="13"/>
  <c r="Y311" i="13"/>
  <c r="Y314" i="13"/>
  <c r="AE314" i="13"/>
  <c r="AD314" i="13"/>
  <c r="AC314" i="13"/>
  <c r="AB314" i="13"/>
  <c r="AA314" i="13"/>
  <c r="Z314" i="13"/>
  <c r="AF314" i="13"/>
  <c r="AC239" i="13"/>
  <c r="AF284" i="13"/>
  <c r="AE284" i="13"/>
  <c r="AD284" i="13"/>
  <c r="AC284" i="13"/>
  <c r="AB284" i="13"/>
  <c r="Z284" i="13"/>
  <c r="Y284" i="13"/>
  <c r="AC293" i="13"/>
  <c r="AD295" i="13"/>
  <c r="Z302" i="13"/>
  <c r="Y302" i="13"/>
  <c r="AF302" i="13"/>
  <c r="AE302" i="13"/>
  <c r="AD302" i="13"/>
  <c r="AC302" i="13"/>
  <c r="AB302" i="13"/>
  <c r="AA302" i="13"/>
  <c r="AC305" i="13"/>
  <c r="AB305" i="13"/>
  <c r="AA305" i="13"/>
  <c r="Z305" i="13"/>
  <c r="Y305" i="13"/>
  <c r="AF305" i="13"/>
  <c r="AE305" i="13"/>
  <c r="AD305" i="13"/>
  <c r="AA308" i="13"/>
  <c r="AF308" i="13"/>
  <c r="AE308" i="13"/>
  <c r="AD308" i="13"/>
  <c r="AC308" i="13"/>
  <c r="AB308" i="13"/>
  <c r="Z308" i="13"/>
  <c r="Y308" i="13"/>
  <c r="AE320" i="13"/>
  <c r="Y320" i="13"/>
  <c r="AF320" i="13"/>
  <c r="AD320" i="13"/>
  <c r="AC320" i="13"/>
  <c r="AB320" i="13"/>
  <c r="AA320" i="13"/>
  <c r="Z320" i="13"/>
  <c r="AD239" i="13"/>
  <c r="Y267" i="13"/>
  <c r="AF267" i="13"/>
  <c r="Y271" i="13"/>
  <c r="AC271" i="13"/>
  <c r="AB271" i="13"/>
  <c r="AB274" i="13"/>
  <c r="AF274" i="13"/>
  <c r="AE274" i="13"/>
  <c r="AB288" i="13"/>
  <c r="AA288" i="13"/>
  <c r="Z288" i="13"/>
  <c r="Y288" i="13"/>
  <c r="AF288" i="13"/>
  <c r="AD288" i="13"/>
  <c r="AC288" i="13"/>
  <c r="AC289" i="13"/>
  <c r="AB289" i="13"/>
  <c r="AA289" i="13"/>
  <c r="Z289" i="13"/>
  <c r="Y289" i="13"/>
  <c r="AE289" i="13"/>
  <c r="AD289" i="13"/>
  <c r="AA316" i="13"/>
  <c r="Z316" i="13"/>
  <c r="Y316" i="13"/>
  <c r="AF316" i="13"/>
  <c r="AE316" i="13"/>
  <c r="AD316" i="13"/>
  <c r="AC316" i="13"/>
  <c r="AB316" i="13"/>
  <c r="AE239" i="13"/>
  <c r="Z271" i="13"/>
  <c r="U272" i="13"/>
  <c r="X272" i="13" s="1"/>
  <c r="AF289" i="13"/>
  <c r="AD298" i="13"/>
  <c r="AC298" i="13"/>
  <c r="AB298" i="13"/>
  <c r="AA298" i="13"/>
  <c r="Z298" i="13"/>
  <c r="AF298" i="13"/>
  <c r="AE298" i="13"/>
  <c r="AF239" i="13"/>
  <c r="Z267" i="13"/>
  <c r="AA271" i="13"/>
  <c r="Y274" i="13"/>
  <c r="AD282" i="13"/>
  <c r="AC282" i="13"/>
  <c r="AB282" i="13"/>
  <c r="Z282" i="13"/>
  <c r="AF282" i="13"/>
  <c r="AE282" i="13"/>
  <c r="AA287" i="13"/>
  <c r="Z287" i="13"/>
  <c r="Y287" i="13"/>
  <c r="AF287" i="13"/>
  <c r="AE287" i="13"/>
  <c r="AC287" i="13"/>
  <c r="AB287" i="13"/>
  <c r="AE288" i="13"/>
  <c r="AF292" i="13"/>
  <c r="AE292" i="13"/>
  <c r="AD292" i="13"/>
  <c r="AC292" i="13"/>
  <c r="AB292" i="13"/>
  <c r="Z292" i="13"/>
  <c r="Y292" i="13"/>
  <c r="AB304" i="13"/>
  <c r="AA304" i="13"/>
  <c r="Z304" i="13"/>
  <c r="Y304" i="13"/>
  <c r="AF304" i="13"/>
  <c r="AE304" i="13"/>
  <c r="AD304" i="13"/>
  <c r="AC304" i="13"/>
  <c r="Y322" i="13"/>
  <c r="AE322" i="13"/>
  <c r="AB322" i="13"/>
  <c r="AA322" i="13"/>
  <c r="AF322" i="13"/>
  <c r="AD322" i="13"/>
  <c r="AC322" i="13"/>
  <c r="Z322" i="13"/>
  <c r="AA267" i="13"/>
  <c r="U268" i="13"/>
  <c r="X268" i="13" s="1"/>
  <c r="AD271" i="13"/>
  <c r="Z274" i="13"/>
  <c r="X278" i="13"/>
  <c r="X280" i="13"/>
  <c r="Z286" i="13"/>
  <c r="Y286" i="13"/>
  <c r="AF286" i="13"/>
  <c r="AE286" i="13"/>
  <c r="AD286" i="13"/>
  <c r="AB286" i="13"/>
  <c r="AA286" i="13"/>
  <c r="AD291" i="13"/>
  <c r="AB291" i="13"/>
  <c r="AF291" i="13"/>
  <c r="X296" i="13"/>
  <c r="Y298" i="13"/>
  <c r="Z315" i="13"/>
  <c r="AF315" i="13"/>
  <c r="AE315" i="13"/>
  <c r="AD315" i="13"/>
  <c r="AC315" i="13"/>
  <c r="AB315" i="13"/>
  <c r="AA315" i="13"/>
  <c r="Y315" i="13"/>
  <c r="AC313" i="13"/>
  <c r="Y325" i="13"/>
  <c r="AC362" i="13"/>
  <c r="Z362" i="13"/>
  <c r="AE362" i="13"/>
  <c r="AD362" i="13"/>
  <c r="AA362" i="13"/>
  <c r="Y362" i="13"/>
  <c r="AF362" i="13"/>
  <c r="Z375" i="13"/>
  <c r="AE375" i="13"/>
  <c r="AD375" i="13"/>
  <c r="AB375" i="13"/>
  <c r="AA375" i="13"/>
  <c r="AF375" i="13"/>
  <c r="AC375" i="13"/>
  <c r="Y375" i="13"/>
  <c r="AA384" i="13"/>
  <c r="AF384" i="13"/>
  <c r="AE384" i="13"/>
  <c r="AC384" i="13"/>
  <c r="AB384" i="13"/>
  <c r="AD384" i="13"/>
  <c r="Z384" i="13"/>
  <c r="Y384" i="13"/>
  <c r="AD395" i="13"/>
  <c r="AA395" i="13"/>
  <c r="Z395" i="13"/>
  <c r="Y395" i="13"/>
  <c r="AF395" i="13"/>
  <c r="AE395" i="13"/>
  <c r="AC395" i="13"/>
  <c r="AB395" i="13"/>
  <c r="AD313" i="13"/>
  <c r="X327" i="13"/>
  <c r="Y330" i="13"/>
  <c r="AE330" i="13"/>
  <c r="AB330" i="13"/>
  <c r="AA330" i="13"/>
  <c r="X350" i="13"/>
  <c r="X398" i="13"/>
  <c r="AE313" i="13"/>
  <c r="Z323" i="13"/>
  <c r="AF323" i="13"/>
  <c r="AC323" i="13"/>
  <c r="AB323" i="13"/>
  <c r="Z331" i="13"/>
  <c r="AF331" i="13"/>
  <c r="AC331" i="13"/>
  <c r="AB331" i="13"/>
  <c r="Y349" i="13"/>
  <c r="AE349" i="13"/>
  <c r="AC349" i="13"/>
  <c r="AB349" i="13"/>
  <c r="AA349" i="13"/>
  <c r="Z349" i="13"/>
  <c r="AD411" i="13"/>
  <c r="AC411" i="13"/>
  <c r="AA411" i="13"/>
  <c r="Z411" i="13"/>
  <c r="Y411" i="13"/>
  <c r="AF411" i="13"/>
  <c r="AE411" i="13"/>
  <c r="AB411" i="13"/>
  <c r="U319" i="13"/>
  <c r="X319" i="13" s="1"/>
  <c r="AC330" i="13"/>
  <c r="X343" i="13"/>
  <c r="X345" i="13"/>
  <c r="AE356" i="13"/>
  <c r="AB356" i="13"/>
  <c r="Y356" i="13"/>
  <c r="AF356" i="13"/>
  <c r="AD356" i="13"/>
  <c r="AC356" i="13"/>
  <c r="AA356" i="13"/>
  <c r="Z356" i="13"/>
  <c r="Z383" i="13"/>
  <c r="AE383" i="13"/>
  <c r="AD383" i="13"/>
  <c r="AB383" i="13"/>
  <c r="AA383" i="13"/>
  <c r="AF383" i="13"/>
  <c r="AC383" i="13"/>
  <c r="Y383" i="13"/>
  <c r="AC386" i="13"/>
  <c r="Z386" i="13"/>
  <c r="Y386" i="13"/>
  <c r="AE386" i="13"/>
  <c r="AD386" i="13"/>
  <c r="AF386" i="13"/>
  <c r="AB386" i="13"/>
  <c r="AA386" i="13"/>
  <c r="Y313" i="13"/>
  <c r="Y323" i="13"/>
  <c r="AD330" i="13"/>
  <c r="Y331" i="13"/>
  <c r="AB333" i="13"/>
  <c r="Z333" i="13"/>
  <c r="AF333" i="13"/>
  <c r="AE333" i="13"/>
  <c r="AD333" i="13"/>
  <c r="Y340" i="13"/>
  <c r="AB341" i="13"/>
  <c r="Z341" i="13"/>
  <c r="Y341" i="13"/>
  <c r="AF341" i="13"/>
  <c r="AE341" i="13"/>
  <c r="AD341" i="13"/>
  <c r="Z347" i="13"/>
  <c r="AF347" i="13"/>
  <c r="AE347" i="13"/>
  <c r="AD347" i="13"/>
  <c r="AC347" i="13"/>
  <c r="AB347" i="13"/>
  <c r="AD349" i="13"/>
  <c r="AE364" i="13"/>
  <c r="AB364" i="13"/>
  <c r="Y364" i="13"/>
  <c r="AF364" i="13"/>
  <c r="AD364" i="13"/>
  <c r="AC364" i="13"/>
  <c r="AA364" i="13"/>
  <c r="Z364" i="13"/>
  <c r="AF397" i="13"/>
  <c r="AC397" i="13"/>
  <c r="AB397" i="13"/>
  <c r="AA397" i="13"/>
  <c r="Z397" i="13"/>
  <c r="Y397" i="13"/>
  <c r="AE397" i="13"/>
  <c r="AD397" i="13"/>
  <c r="AA400" i="13"/>
  <c r="AF400" i="13"/>
  <c r="AE400" i="13"/>
  <c r="AD400" i="13"/>
  <c r="AC400" i="13"/>
  <c r="AB400" i="13"/>
  <c r="Z400" i="13"/>
  <c r="Y400" i="13"/>
  <c r="Z313" i="13"/>
  <c r="AA323" i="13"/>
  <c r="U329" i="13"/>
  <c r="X329" i="13" s="1"/>
  <c r="AF330" i="13"/>
  <c r="AA331" i="13"/>
  <c r="X335" i="13"/>
  <c r="X337" i="13"/>
  <c r="Y346" i="13"/>
  <c r="AE346" i="13"/>
  <c r="AD346" i="13"/>
  <c r="AC346" i="13"/>
  <c r="AB346" i="13"/>
  <c r="AA346" i="13"/>
  <c r="AF349" i="13"/>
  <c r="AE388" i="13"/>
  <c r="AB388" i="13"/>
  <c r="AA388" i="13"/>
  <c r="Y388" i="13"/>
  <c r="AF388" i="13"/>
  <c r="AD388" i="13"/>
  <c r="AC388" i="13"/>
  <c r="Z388" i="13"/>
  <c r="AA313" i="13"/>
  <c r="AD323" i="13"/>
  <c r="AD331" i="13"/>
  <c r="Y333" i="13"/>
  <c r="Z339" i="13"/>
  <c r="AF339" i="13"/>
  <c r="AE339" i="13"/>
  <c r="AD339" i="13"/>
  <c r="AC339" i="13"/>
  <c r="AB339" i="13"/>
  <c r="AA341" i="13"/>
  <c r="Y347" i="13"/>
  <c r="AA360" i="13"/>
  <c r="AF360" i="13"/>
  <c r="AC360" i="13"/>
  <c r="AB360" i="13"/>
  <c r="AE360" i="13"/>
  <c r="AD360" i="13"/>
  <c r="Z360" i="13"/>
  <c r="Y360" i="13"/>
  <c r="AE380" i="13"/>
  <c r="AB380" i="13"/>
  <c r="AA380" i="13"/>
  <c r="Y380" i="13"/>
  <c r="AF380" i="13"/>
  <c r="AC380" i="13"/>
  <c r="Z380" i="13"/>
  <c r="AE396" i="13"/>
  <c r="AB396" i="13"/>
  <c r="AA396" i="13"/>
  <c r="Z396" i="13"/>
  <c r="Y396" i="13"/>
  <c r="AF396" i="13"/>
  <c r="AD396" i="13"/>
  <c r="AC396" i="13"/>
  <c r="Z399" i="13"/>
  <c r="AE399" i="13"/>
  <c r="AD399" i="13"/>
  <c r="AC399" i="13"/>
  <c r="AB399" i="13"/>
  <c r="AA399" i="13"/>
  <c r="AF399" i="13"/>
  <c r="Y399" i="13"/>
  <c r="AB313" i="13"/>
  <c r="AE323" i="13"/>
  <c r="AB325" i="13"/>
  <c r="Z325" i="13"/>
  <c r="AE325" i="13"/>
  <c r="AD325" i="13"/>
  <c r="AE331" i="13"/>
  <c r="AA333" i="13"/>
  <c r="AE336" i="13"/>
  <c r="AC336" i="13"/>
  <c r="AB336" i="13"/>
  <c r="AA336" i="13"/>
  <c r="Z336" i="13"/>
  <c r="Y336" i="13"/>
  <c r="Y338" i="13"/>
  <c r="AE338" i="13"/>
  <c r="AD338" i="13"/>
  <c r="AC338" i="13"/>
  <c r="AB338" i="13"/>
  <c r="AA338" i="13"/>
  <c r="AC341" i="13"/>
  <c r="Z359" i="13"/>
  <c r="AE359" i="13"/>
  <c r="AB359" i="13"/>
  <c r="AA359" i="13"/>
  <c r="AF359" i="13"/>
  <c r="AD359" i="13"/>
  <c r="AC359" i="13"/>
  <c r="AE351" i="13"/>
  <c r="AC355" i="13"/>
  <c r="AF357" i="13"/>
  <c r="AC357" i="13"/>
  <c r="Z357" i="13"/>
  <c r="Y357" i="13"/>
  <c r="X365" i="13"/>
  <c r="U366" i="13"/>
  <c r="X366" i="13" s="1"/>
  <c r="AC372" i="13"/>
  <c r="U387" i="13"/>
  <c r="X387" i="13" s="1"/>
  <c r="U394" i="13"/>
  <c r="X394" i="13" s="1"/>
  <c r="U358" i="13"/>
  <c r="X358" i="13" s="1"/>
  <c r="AA376" i="13"/>
  <c r="AF376" i="13"/>
  <c r="AE376" i="13"/>
  <c r="AC376" i="13"/>
  <c r="AB376" i="13"/>
  <c r="U378" i="13"/>
  <c r="X378" i="13" s="1"/>
  <c r="AC410" i="13"/>
  <c r="AB410" i="13"/>
  <c r="Z410" i="13"/>
  <c r="Y410" i="13"/>
  <c r="AF410" i="13"/>
  <c r="AE410" i="13"/>
  <c r="AD410" i="13"/>
  <c r="AD379" i="13"/>
  <c r="AA379" i="13"/>
  <c r="Z379" i="13"/>
  <c r="AF379" i="13"/>
  <c r="AE379" i="13"/>
  <c r="AF389" i="13"/>
  <c r="AC389" i="13"/>
  <c r="AB389" i="13"/>
  <c r="AA389" i="13"/>
  <c r="Z389" i="13"/>
  <c r="Y389" i="13"/>
  <c r="AA392" i="13"/>
  <c r="AF392" i="13"/>
  <c r="AE392" i="13"/>
  <c r="AD392" i="13"/>
  <c r="AC392" i="13"/>
  <c r="AB392" i="13"/>
  <c r="AB351" i="13"/>
  <c r="AA351" i="13"/>
  <c r="AA355" i="13"/>
  <c r="AF355" i="13"/>
  <c r="AE355" i="13"/>
  <c r="Z367" i="13"/>
  <c r="AE367" i="13"/>
  <c r="AD367" i="13"/>
  <c r="AB367" i="13"/>
  <c r="AA367" i="13"/>
  <c r="AA368" i="13"/>
  <c r="AF368" i="13"/>
  <c r="AE368" i="13"/>
  <c r="AC368" i="13"/>
  <c r="AB368" i="13"/>
  <c r="U370" i="13"/>
  <c r="X370" i="13" s="1"/>
  <c r="Z391" i="13"/>
  <c r="AE391" i="13"/>
  <c r="AD391" i="13"/>
  <c r="AC391" i="13"/>
  <c r="AB391" i="13"/>
  <c r="AA391" i="13"/>
  <c r="AB409" i="13"/>
  <c r="AA409" i="13"/>
  <c r="Y409" i="13"/>
  <c r="AF409" i="13"/>
  <c r="AE409" i="13"/>
  <c r="AD409" i="13"/>
  <c r="AC409" i="13"/>
  <c r="Y351" i="13"/>
  <c r="AD357" i="13"/>
  <c r="U363" i="13"/>
  <c r="X363" i="13" s="1"/>
  <c r="Y367" i="13"/>
  <c r="U371" i="13"/>
  <c r="X371" i="13" s="1"/>
  <c r="Y379" i="13"/>
  <c r="X381" i="13"/>
  <c r="U382" i="13"/>
  <c r="X382" i="13" s="1"/>
  <c r="AD389" i="13"/>
  <c r="Y391" i="13"/>
  <c r="Y392" i="13"/>
  <c r="U403" i="13"/>
  <c r="X403" i="13" s="1"/>
  <c r="AE404" i="13"/>
  <c r="AB404" i="13"/>
  <c r="AA404" i="13"/>
  <c r="Z404" i="13"/>
  <c r="Y404" i="13"/>
  <c r="AF404" i="13"/>
  <c r="X405" i="13"/>
  <c r="AA408" i="13"/>
  <c r="AF408" i="13"/>
  <c r="AE408" i="13"/>
  <c r="AD408" i="13"/>
  <c r="AC408" i="13"/>
  <c r="AB408" i="13"/>
  <c r="AF413" i="13"/>
  <c r="AE413" i="13"/>
  <c r="AC413" i="13"/>
  <c r="AB413" i="13"/>
  <c r="AA413" i="13"/>
  <c r="Z413" i="13"/>
  <c r="Y413" i="13"/>
  <c r="AE372" i="13"/>
  <c r="AB372" i="13"/>
  <c r="AA372" i="13"/>
  <c r="Y372" i="13"/>
  <c r="AF372" i="13"/>
  <c r="AC402" i="13"/>
  <c r="Z402" i="13"/>
  <c r="Y402" i="13"/>
  <c r="AF402" i="13"/>
  <c r="AE402" i="13"/>
  <c r="AD402" i="13"/>
  <c r="Y406" i="13"/>
  <c r="AD406" i="13"/>
  <c r="AC406" i="13"/>
  <c r="AB406" i="13"/>
  <c r="AA406" i="13"/>
  <c r="Z406" i="13"/>
  <c r="Z407" i="13"/>
  <c r="AE407" i="13"/>
  <c r="AD407" i="13"/>
  <c r="AC407" i="13"/>
  <c r="AB407" i="13"/>
  <c r="AA407" i="13"/>
  <c r="AE412" i="13"/>
  <c r="AD412" i="13"/>
  <c r="AB412" i="13"/>
  <c r="AA412" i="13"/>
  <c r="Z412" i="13"/>
  <c r="Y412" i="13"/>
  <c r="AF412" i="13"/>
  <c r="AC351" i="13"/>
  <c r="U354" i="13"/>
  <c r="X354" i="13" s="1"/>
  <c r="Z355" i="13"/>
  <c r="AF367" i="13"/>
  <c r="Z368" i="13"/>
  <c r="X373" i="13"/>
  <c r="U374" i="13"/>
  <c r="X374" i="13" s="1"/>
  <c r="AC379" i="13"/>
  <c r="AC404" i="13"/>
  <c r="AE406" i="13"/>
  <c r="Y407" i="13"/>
  <c r="Q2" i="1"/>
  <c r="AA317" i="13" l="1"/>
  <c r="AA155" i="13"/>
  <c r="AB155" i="13"/>
  <c r="AB139" i="14"/>
  <c r="AF239" i="14"/>
  <c r="AA203" i="14"/>
  <c r="AB203" i="14"/>
  <c r="AF401" i="13"/>
  <c r="AE378" i="14"/>
  <c r="AF378" i="14"/>
  <c r="AA147" i="14"/>
  <c r="Y241" i="14"/>
  <c r="AB147" i="14"/>
  <c r="AF143" i="14"/>
  <c r="AE239" i="14"/>
  <c r="AA139" i="14"/>
  <c r="Y143" i="14"/>
  <c r="AF42" i="14"/>
  <c r="AE42" i="14"/>
  <c r="AA352" i="13"/>
  <c r="AC393" i="13"/>
  <c r="Z324" i="13"/>
  <c r="AF257" i="14"/>
  <c r="AE283" i="13"/>
  <c r="AC12" i="14"/>
  <c r="Y361" i="13"/>
  <c r="AE229" i="13"/>
  <c r="AF397" i="14"/>
  <c r="Z239" i="14"/>
  <c r="AA378" i="14"/>
  <c r="AB241" i="14"/>
  <c r="AC180" i="14"/>
  <c r="AD203" i="14"/>
  <c r="AD139" i="14"/>
  <c r="AA143" i="14"/>
  <c r="AB62" i="14"/>
  <c r="AD94" i="14"/>
  <c r="AC317" i="13"/>
  <c r="Z181" i="13"/>
  <c r="AB362" i="14"/>
  <c r="AC378" i="14"/>
  <c r="AC241" i="14"/>
  <c r="AB239" i="14"/>
  <c r="AD180" i="14"/>
  <c r="AF172" i="14"/>
  <c r="AE147" i="14"/>
  <c r="AE139" i="14"/>
  <c r="AB143" i="14"/>
  <c r="Y159" i="14"/>
  <c r="AC119" i="14"/>
  <c r="AE62" i="14"/>
  <c r="AE94" i="14"/>
  <c r="Z52" i="14"/>
  <c r="AF44" i="14"/>
  <c r="Y362" i="14"/>
  <c r="AA239" i="14"/>
  <c r="AE203" i="14"/>
  <c r="AD147" i="14"/>
  <c r="AB119" i="14"/>
  <c r="Z307" i="13"/>
  <c r="AA181" i="13"/>
  <c r="Z362" i="14"/>
  <c r="Y282" i="14"/>
  <c r="AD241" i="14"/>
  <c r="AC239" i="14"/>
  <c r="AF203" i="14"/>
  <c r="AF147" i="14"/>
  <c r="AF139" i="14"/>
  <c r="AB124" i="14"/>
  <c r="AC143" i="14"/>
  <c r="Z159" i="14"/>
  <c r="AD119" i="14"/>
  <c r="AC41" i="14"/>
  <c r="AF91" i="14"/>
  <c r="Y52" i="14"/>
  <c r="AC28" i="14"/>
  <c r="AE287" i="14"/>
  <c r="Z378" i="14"/>
  <c r="Z241" i="14"/>
  <c r="AC203" i="14"/>
  <c r="Z143" i="14"/>
  <c r="AA307" i="13"/>
  <c r="AC20" i="13"/>
  <c r="Z410" i="14"/>
  <c r="AA362" i="14"/>
  <c r="AB378" i="14"/>
  <c r="AE241" i="14"/>
  <c r="AD239" i="14"/>
  <c r="Y203" i="14"/>
  <c r="AE172" i="14"/>
  <c r="Y147" i="14"/>
  <c r="Y139" i="14"/>
  <c r="AA124" i="14"/>
  <c r="AD143" i="14"/>
  <c r="AE119" i="14"/>
  <c r="AD30" i="14"/>
  <c r="Y287" i="14"/>
  <c r="AC147" i="14"/>
  <c r="AC139" i="14"/>
  <c r="AE352" i="13"/>
  <c r="Z301" i="13"/>
  <c r="AB181" i="13"/>
  <c r="AA410" i="14"/>
  <c r="Y378" i="14"/>
  <c r="Y394" i="14"/>
  <c r="AE257" i="14"/>
  <c r="AF241" i="14"/>
  <c r="Z196" i="14"/>
  <c r="AB12" i="14"/>
  <c r="AF30" i="14"/>
  <c r="AA86" i="14"/>
  <c r="AC385" i="13"/>
  <c r="Y171" i="13"/>
  <c r="Y81" i="13"/>
  <c r="AD385" i="13"/>
  <c r="AD211" i="13"/>
  <c r="Z81" i="13"/>
  <c r="AF171" i="13"/>
  <c r="AA171" i="13"/>
  <c r="Y211" i="13"/>
  <c r="AA81" i="13"/>
  <c r="AF81" i="13"/>
  <c r="AE401" i="13"/>
  <c r="AC361" i="13"/>
  <c r="AB171" i="13"/>
  <c r="AF203" i="13"/>
  <c r="AE159" i="13"/>
  <c r="AC171" i="13"/>
  <c r="AC81" i="13"/>
  <c r="AC283" i="13"/>
  <c r="AC275" i="13"/>
  <c r="AF189" i="13"/>
  <c r="Y229" i="13"/>
  <c r="AD171" i="13"/>
  <c r="AD81" i="13"/>
  <c r="AB328" i="13"/>
  <c r="AB307" i="13"/>
  <c r="AB317" i="13"/>
  <c r="AA195" i="13"/>
  <c r="AC155" i="13"/>
  <c r="AC410" i="14"/>
  <c r="AB180" i="14"/>
  <c r="AE180" i="14"/>
  <c r="Z287" i="14"/>
  <c r="Z167" i="14"/>
  <c r="AC124" i="14"/>
  <c r="AA159" i="14"/>
  <c r="AD12" i="14"/>
  <c r="AC307" i="13"/>
  <c r="AD317" i="13"/>
  <c r="AB195" i="13"/>
  <c r="AE155" i="13"/>
  <c r="Y257" i="14"/>
  <c r="AA287" i="14"/>
  <c r="Y172" i="14"/>
  <c r="AB167" i="14"/>
  <c r="AD124" i="14"/>
  <c r="AB159" i="14"/>
  <c r="AE12" i="14"/>
  <c r="AE416" i="14" s="1"/>
  <c r="AD307" i="13"/>
  <c r="AE317" i="13"/>
  <c r="AC195" i="13"/>
  <c r="AD155" i="13"/>
  <c r="AB410" i="14"/>
  <c r="Z257" i="14"/>
  <c r="AB287" i="14"/>
  <c r="Z172" i="14"/>
  <c r="AE124" i="14"/>
  <c r="AC159" i="14"/>
  <c r="Z12" i="14"/>
  <c r="AE307" i="13"/>
  <c r="AF317" i="13"/>
  <c r="AD195" i="13"/>
  <c r="AF155" i="13"/>
  <c r="AD410" i="14"/>
  <c r="AB257" i="14"/>
  <c r="Y180" i="14"/>
  <c r="AC287" i="14"/>
  <c r="AA172" i="14"/>
  <c r="AF124" i="14"/>
  <c r="AD159" i="14"/>
  <c r="AF12" i="14"/>
  <c r="AD86" i="14"/>
  <c r="AF307" i="13"/>
  <c r="Y317" i="13"/>
  <c r="AE195" i="13"/>
  <c r="AC163" i="13"/>
  <c r="Y155" i="13"/>
  <c r="AE410" i="14"/>
  <c r="AC257" i="14"/>
  <c r="Z180" i="14"/>
  <c r="AD287" i="14"/>
  <c r="AB172" i="14"/>
  <c r="AC172" i="14"/>
  <c r="Y124" i="14"/>
  <c r="AE159" i="14"/>
  <c r="Y12" i="14"/>
  <c r="Y416" i="14" s="1"/>
  <c r="AE86" i="14"/>
  <c r="AA386" i="14"/>
  <c r="AF195" i="13"/>
  <c r="AF410" i="14"/>
  <c r="AD257" i="14"/>
  <c r="AA180" i="14"/>
  <c r="Y86" i="14"/>
  <c r="AF385" i="13"/>
  <c r="Y401" i="13"/>
  <c r="Z189" i="13"/>
  <c r="AF319" i="14"/>
  <c r="Z319" i="14"/>
  <c r="AC271" i="14"/>
  <c r="AE191" i="14"/>
  <c r="AA204" i="14"/>
  <c r="Z90" i="14"/>
  <c r="Z6" i="14"/>
  <c r="AE28" i="14"/>
  <c r="Y385" i="13"/>
  <c r="AB401" i="13"/>
  <c r="AC134" i="13"/>
  <c r="AA319" i="14"/>
  <c r="Y211" i="14"/>
  <c r="AF191" i="14"/>
  <c r="AB204" i="14"/>
  <c r="AB164" i="14"/>
  <c r="AE90" i="14"/>
  <c r="AB6" i="14"/>
  <c r="Z28" i="14"/>
  <c r="Y299" i="13"/>
  <c r="AE134" i="13"/>
  <c r="AB319" i="14"/>
  <c r="Y271" i="14"/>
  <c r="AA175" i="14"/>
  <c r="AD220" i="14"/>
  <c r="AF175" i="14"/>
  <c r="Y191" i="14"/>
  <c r="Z183" i="14"/>
  <c r="AC204" i="14"/>
  <c r="AA6" i="14"/>
  <c r="AA416" i="14" s="1"/>
  <c r="AE418" i="14" s="1"/>
  <c r="AF28" i="14"/>
  <c r="Y390" i="13"/>
  <c r="AB299" i="13"/>
  <c r="AA389" i="14"/>
  <c r="AC319" i="14"/>
  <c r="AA271" i="14"/>
  <c r="AE211" i="14"/>
  <c r="Z191" i="14"/>
  <c r="AD204" i="14"/>
  <c r="X416" i="14"/>
  <c r="Y418" i="14" s="1"/>
  <c r="AC20" i="14"/>
  <c r="AC6" i="14"/>
  <c r="AC416" i="14" s="1"/>
  <c r="Y28" i="14"/>
  <c r="AC401" i="13"/>
  <c r="AC299" i="13"/>
  <c r="Z179" i="13"/>
  <c r="Z15" i="13"/>
  <c r="AC389" i="14"/>
  <c r="AD319" i="14"/>
  <c r="AB271" i="14"/>
  <c r="AF171" i="14"/>
  <c r="AD6" i="14"/>
  <c r="AA28" i="14"/>
  <c r="AB385" i="13"/>
  <c r="AD401" i="13"/>
  <c r="AF369" i="13"/>
  <c r="Z401" i="13"/>
  <c r="AE299" i="13"/>
  <c r="AD203" i="13"/>
  <c r="AB179" i="13"/>
  <c r="AB15" i="13"/>
  <c r="AD271" i="14"/>
  <c r="AB191" i="14"/>
  <c r="AD188" i="14"/>
  <c r="Z171" i="14"/>
  <c r="AE386" i="14"/>
  <c r="AD151" i="14"/>
  <c r="AA369" i="13"/>
  <c r="AC369" i="13"/>
  <c r="AE291" i="13"/>
  <c r="AE163" i="13"/>
  <c r="AE211" i="13"/>
  <c r="AF386" i="14"/>
  <c r="AA195" i="14"/>
  <c r="AE220" i="14"/>
  <c r="Y175" i="14"/>
  <c r="AE188" i="14"/>
  <c r="AE164" i="14"/>
  <c r="AE151" i="14"/>
  <c r="AC118" i="14"/>
  <c r="AC62" i="14"/>
  <c r="Z20" i="14"/>
  <c r="AA46" i="14"/>
  <c r="AC42" i="14"/>
  <c r="AD369" i="13"/>
  <c r="AF211" i="13"/>
  <c r="AE12" i="13"/>
  <c r="AE416" i="13" s="1"/>
  <c r="Z386" i="14"/>
  <c r="AE195" i="14"/>
  <c r="AB195" i="14"/>
  <c r="AC220" i="14"/>
  <c r="Z175" i="14"/>
  <c r="AF164" i="14"/>
  <c r="AF151" i="14"/>
  <c r="AF122" i="14"/>
  <c r="AD62" i="14"/>
  <c r="AD20" i="14"/>
  <c r="AD42" i="14"/>
  <c r="AE183" i="14"/>
  <c r="AF220" i="14"/>
  <c r="AB183" i="14"/>
  <c r="Y188" i="14"/>
  <c r="AC164" i="14"/>
  <c r="Y151" i="14"/>
  <c r="AE20" i="14"/>
  <c r="Y12" i="13"/>
  <c r="Y416" i="13" s="1"/>
  <c r="Y369" i="13"/>
  <c r="Y291" i="13"/>
  <c r="AC211" i="13"/>
  <c r="Z142" i="13"/>
  <c r="AC386" i="14"/>
  <c r="AD195" i="14"/>
  <c r="Z220" i="14"/>
  <c r="AF188" i="14"/>
  <c r="AC183" i="14"/>
  <c r="Z188" i="14"/>
  <c r="AD164" i="14"/>
  <c r="Z151" i="14"/>
  <c r="AB161" i="14"/>
  <c r="AF62" i="14"/>
  <c r="AF20" i="14"/>
  <c r="Y42" i="14"/>
  <c r="AB369" i="13"/>
  <c r="AF348" i="13"/>
  <c r="AA291" i="13"/>
  <c r="Z310" i="13"/>
  <c r="AE369" i="13"/>
  <c r="Y220" i="14"/>
  <c r="AB175" i="14"/>
  <c r="AD183" i="14"/>
  <c r="AA188" i="14"/>
  <c r="Y164" i="14"/>
  <c r="AA151" i="14"/>
  <c r="Y62" i="14"/>
  <c r="Y20" i="14"/>
  <c r="Z42" i="14"/>
  <c r="AA211" i="13"/>
  <c r="AB142" i="13"/>
  <c r="AB148" i="13"/>
  <c r="AB386" i="14"/>
  <c r="AA220" i="14"/>
  <c r="AA183" i="14"/>
  <c r="AC175" i="14"/>
  <c r="AF183" i="14"/>
  <c r="AB188" i="14"/>
  <c r="Z164" i="14"/>
  <c r="AB151" i="14"/>
  <c r="Z62" i="14"/>
  <c r="AA20" i="14"/>
  <c r="AA42" i="14"/>
  <c r="AA334" i="13"/>
  <c r="AC291" i="13"/>
  <c r="AA312" i="13"/>
  <c r="AB187" i="13"/>
  <c r="AF197" i="13"/>
  <c r="AB211" i="13"/>
  <c r="AC89" i="13"/>
  <c r="Y386" i="14"/>
  <c r="AD175" i="14"/>
  <c r="AC123" i="14"/>
  <c r="Z340" i="13"/>
  <c r="AA340" i="13"/>
  <c r="AD293" i="13"/>
  <c r="AB264" i="13"/>
  <c r="AD219" i="13"/>
  <c r="Y159" i="13"/>
  <c r="AB324" i="13"/>
  <c r="Y98" i="13"/>
  <c r="AD413" i="14"/>
  <c r="AE335" i="14"/>
  <c r="AA335" i="14"/>
  <c r="AB394" i="14"/>
  <c r="AA196" i="14"/>
  <c r="AD123" i="14"/>
  <c r="AD41" i="14"/>
  <c r="AB78" i="14"/>
  <c r="AE293" i="13"/>
  <c r="AC264" i="13"/>
  <c r="AE219" i="13"/>
  <c r="Z159" i="13"/>
  <c r="AC324" i="13"/>
  <c r="AC98" i="13"/>
  <c r="AF413" i="14"/>
  <c r="AB335" i="14"/>
  <c r="AD394" i="14"/>
  <c r="AB196" i="14"/>
  <c r="AE123" i="14"/>
  <c r="AA115" i="14"/>
  <c r="AF41" i="14"/>
  <c r="AF78" i="14"/>
  <c r="AF293" i="13"/>
  <c r="AD264" i="13"/>
  <c r="AF219" i="13"/>
  <c r="AA159" i="13"/>
  <c r="AD324" i="13"/>
  <c r="Z98" i="13"/>
  <c r="AC335" i="14"/>
  <c r="AE394" i="14"/>
  <c r="AC196" i="14"/>
  <c r="AF123" i="14"/>
  <c r="Y41" i="14"/>
  <c r="Y78" i="14"/>
  <c r="Y293" i="13"/>
  <c r="AE264" i="13"/>
  <c r="Y219" i="13"/>
  <c r="AC159" i="13"/>
  <c r="Y324" i="13"/>
  <c r="AA98" i="13"/>
  <c r="AD303" i="14"/>
  <c r="AF394" i="14"/>
  <c r="AD196" i="14"/>
  <c r="Y123" i="14"/>
  <c r="Z41" i="14"/>
  <c r="Z78" i="14"/>
  <c r="AA44" i="14"/>
  <c r="AD340" i="13"/>
  <c r="AB293" i="13"/>
  <c r="AF264" i="13"/>
  <c r="Z219" i="13"/>
  <c r="AA324" i="13"/>
  <c r="AB98" i="13"/>
  <c r="AF335" i="14"/>
  <c r="Z394" i="14"/>
  <c r="AE196" i="14"/>
  <c r="Z123" i="14"/>
  <c r="AA41" i="14"/>
  <c r="AA78" i="14"/>
  <c r="AB44" i="14"/>
  <c r="AE340" i="13"/>
  <c r="Z293" i="13"/>
  <c r="Y264" i="13"/>
  <c r="AA219" i="13"/>
  <c r="AD159" i="13"/>
  <c r="AE324" i="13"/>
  <c r="AD98" i="13"/>
  <c r="AD335" i="14"/>
  <c r="AA394" i="14"/>
  <c r="AA123" i="14"/>
  <c r="AE41" i="14"/>
  <c r="AC78" i="14"/>
  <c r="AC44" i="14"/>
  <c r="AC340" i="13"/>
  <c r="AF340" i="13"/>
  <c r="Z264" i="13"/>
  <c r="AF159" i="13"/>
  <c r="AA413" i="14"/>
  <c r="AF196" i="14"/>
  <c r="AD44" i="14"/>
  <c r="AC285" i="13"/>
  <c r="Z324" i="14"/>
  <c r="AF350" i="14"/>
  <c r="AD118" i="14"/>
  <c r="AC161" i="14"/>
  <c r="Y122" i="14"/>
  <c r="AA22" i="14"/>
  <c r="Z91" i="14"/>
  <c r="AC46" i="14"/>
  <c r="Z126" i="13"/>
  <c r="AA324" i="14"/>
  <c r="AE350" i="14"/>
  <c r="AE118" i="14"/>
  <c r="AD161" i="14"/>
  <c r="Z122" i="14"/>
  <c r="AE111" i="14"/>
  <c r="AA91" i="14"/>
  <c r="AD46" i="14"/>
  <c r="AB282" i="14"/>
  <c r="AB324" i="14"/>
  <c r="Z350" i="14"/>
  <c r="AF118" i="14"/>
  <c r="AE161" i="14"/>
  <c r="AA122" i="14"/>
  <c r="AD111" i="14"/>
  <c r="Y91" i="14"/>
  <c r="AE46" i="14"/>
  <c r="Y61" i="13"/>
  <c r="AC282" i="14"/>
  <c r="AC324" i="14"/>
  <c r="AA350" i="14"/>
  <c r="Y118" i="14"/>
  <c r="AF161" i="14"/>
  <c r="AB122" i="14"/>
  <c r="AB91" i="14"/>
  <c r="AF46" i="14"/>
  <c r="AD282" i="14"/>
  <c r="AD324" i="14"/>
  <c r="AB350" i="14"/>
  <c r="Z118" i="14"/>
  <c r="Y161" i="14"/>
  <c r="AC122" i="14"/>
  <c r="AC91" i="14"/>
  <c r="AB46" i="14"/>
  <c r="AA282" i="14"/>
  <c r="AF65" i="13"/>
  <c r="AE282" i="14"/>
  <c r="AE324" i="14"/>
  <c r="AC350" i="14"/>
  <c r="AA118" i="14"/>
  <c r="Z161" i="14"/>
  <c r="AD122" i="14"/>
  <c r="AD91" i="14"/>
  <c r="Y46" i="14"/>
  <c r="Z282" i="14"/>
  <c r="AB146" i="13"/>
  <c r="AF324" i="14"/>
  <c r="AD22" i="14"/>
  <c r="AD65" i="13"/>
  <c r="AD311" i="14"/>
  <c r="Y115" i="14"/>
  <c r="AB99" i="14"/>
  <c r="AD299" i="13"/>
  <c r="Y189" i="13"/>
  <c r="AE203" i="13"/>
  <c r="AD134" i="13"/>
  <c r="AA179" i="13"/>
  <c r="Y142" i="13"/>
  <c r="AE65" i="13"/>
  <c r="AE303" i="14"/>
  <c r="AE311" i="14"/>
  <c r="Z115" i="14"/>
  <c r="Y22" i="14"/>
  <c r="AC99" i="14"/>
  <c r="AB94" i="14"/>
  <c r="AE30" i="14"/>
  <c r="AA189" i="13"/>
  <c r="Y203" i="13"/>
  <c r="AF134" i="13"/>
  <c r="AC179" i="13"/>
  <c r="AA142" i="13"/>
  <c r="Y65" i="13"/>
  <c r="Z163" i="13"/>
  <c r="Y303" i="14"/>
  <c r="Y311" i="14"/>
  <c r="AB115" i="14"/>
  <c r="AE99" i="14"/>
  <c r="AF94" i="14"/>
  <c r="Y30" i="14"/>
  <c r="AE44" i="14"/>
  <c r="Z413" i="14"/>
  <c r="AF299" i="13"/>
  <c r="Z203" i="13"/>
  <c r="Y134" i="13"/>
  <c r="AD179" i="13"/>
  <c r="Z65" i="13"/>
  <c r="Z303" i="14"/>
  <c r="Z311" i="14"/>
  <c r="AA187" i="14"/>
  <c r="AC115" i="14"/>
  <c r="AF99" i="14"/>
  <c r="Y94" i="14"/>
  <c r="Z30" i="14"/>
  <c r="AC189" i="13"/>
  <c r="AC203" i="13"/>
  <c r="Z134" i="13"/>
  <c r="AE179" i="13"/>
  <c r="AF165" i="13"/>
  <c r="AC142" i="13"/>
  <c r="AA122" i="13"/>
  <c r="AA65" i="13"/>
  <c r="AA303" i="14"/>
  <c r="AA311" i="14"/>
  <c r="AC187" i="14"/>
  <c r="AD115" i="14"/>
  <c r="Z99" i="14"/>
  <c r="Z94" i="14"/>
  <c r="AB30" i="14"/>
  <c r="Z44" i="14"/>
  <c r="AA299" i="13"/>
  <c r="AD189" i="13"/>
  <c r="AA134" i="13"/>
  <c r="AF179" i="13"/>
  <c r="AD142" i="13"/>
  <c r="AD138" i="13"/>
  <c r="AD23" i="13"/>
  <c r="AB303" i="14"/>
  <c r="AB311" i="14"/>
  <c r="AE115" i="14"/>
  <c r="Y99" i="14"/>
  <c r="AA94" i="14"/>
  <c r="AA30" i="14"/>
  <c r="AE189" i="13"/>
  <c r="AB203" i="13"/>
  <c r="AB65" i="13"/>
  <c r="AE102" i="13"/>
  <c r="AF23" i="13"/>
  <c r="AC303" i="14"/>
  <c r="AE23" i="13"/>
  <c r="AE22" i="14"/>
  <c r="Z86" i="14"/>
  <c r="AC45" i="13"/>
  <c r="Y23" i="13"/>
  <c r="AB22" i="14"/>
  <c r="AC86" i="14"/>
  <c r="AE413" i="14"/>
  <c r="AB413" i="14"/>
  <c r="Z23" i="13"/>
  <c r="AA23" i="13"/>
  <c r="Z22" i="14"/>
  <c r="AB86" i="14"/>
  <c r="AB405" i="14"/>
  <c r="AB23" i="13"/>
  <c r="AE389" i="14"/>
  <c r="Z389" i="14"/>
  <c r="AB389" i="14"/>
  <c r="AD57" i="13"/>
  <c r="AD114" i="13"/>
  <c r="AD361" i="13"/>
  <c r="AD283" i="13"/>
  <c r="Y275" i="13"/>
  <c r="AF229" i="13"/>
  <c r="AD163" i="13"/>
  <c r="AD31" i="13"/>
  <c r="AA15" i="13"/>
  <c r="AF12" i="13"/>
  <c r="AF416" i="13" s="1"/>
  <c r="AH418" i="13" s="1"/>
  <c r="AF211" i="14"/>
  <c r="AB187" i="14"/>
  <c r="AA171" i="14"/>
  <c r="Y171" i="14"/>
  <c r="AA167" i="14"/>
  <c r="AF111" i="14"/>
  <c r="Y90" i="14"/>
  <c r="AD393" i="13"/>
  <c r="AB361" i="13"/>
  <c r="AD348" i="13"/>
  <c r="AF332" i="13"/>
  <c r="AE275" i="13"/>
  <c r="Z229" i="13"/>
  <c r="AF163" i="13"/>
  <c r="AB73" i="13"/>
  <c r="AC15" i="13"/>
  <c r="Z12" i="13"/>
  <c r="Z416" i="13" s="1"/>
  <c r="Z211" i="14"/>
  <c r="AD187" i="14"/>
  <c r="AB171" i="14"/>
  <c r="AD167" i="14"/>
  <c r="Y111" i="14"/>
  <c r="AF90" i="14"/>
  <c r="AE393" i="13"/>
  <c r="AA348" i="13"/>
  <c r="Z361" i="13"/>
  <c r="AE348" i="13"/>
  <c r="AF342" i="13"/>
  <c r="AF283" i="13"/>
  <c r="Z275" i="13"/>
  <c r="AA229" i="13"/>
  <c r="Y163" i="13"/>
  <c r="AD73" i="13"/>
  <c r="AD110" i="13"/>
  <c r="AD15" i="13"/>
  <c r="AA12" i="13"/>
  <c r="AA416" i="13" s="1"/>
  <c r="AE418" i="13" s="1"/>
  <c r="Y36" i="13"/>
  <c r="AA211" i="14"/>
  <c r="AC171" i="14"/>
  <c r="AC167" i="14"/>
  <c r="Z111" i="14"/>
  <c r="AA90" i="14"/>
  <c r="AF362" i="14"/>
  <c r="AE362" i="14"/>
  <c r="AF393" i="13"/>
  <c r="AA361" i="13"/>
  <c r="Y348" i="13"/>
  <c r="Z283" i="13"/>
  <c r="Y283" i="13"/>
  <c r="AA275" i="13"/>
  <c r="AB229" i="13"/>
  <c r="AE15" i="13"/>
  <c r="AB12" i="13"/>
  <c r="AA397" i="14"/>
  <c r="Y397" i="14"/>
  <c r="AB211" i="14"/>
  <c r="AE187" i="14"/>
  <c r="AF187" i="14"/>
  <c r="AD171" i="14"/>
  <c r="AF167" i="14"/>
  <c r="AA111" i="14"/>
  <c r="AB90" i="14"/>
  <c r="Y393" i="13"/>
  <c r="AE361" i="13"/>
  <c r="Z348" i="13"/>
  <c r="AA283" i="13"/>
  <c r="AB275" i="13"/>
  <c r="AC229" i="13"/>
  <c r="X416" i="13"/>
  <c r="Y418" i="13" s="1"/>
  <c r="AF106" i="13"/>
  <c r="AF15" i="13"/>
  <c r="AC12" i="13"/>
  <c r="AC416" i="13" s="1"/>
  <c r="AC211" i="14"/>
  <c r="Y187" i="14"/>
  <c r="Y167" i="14"/>
  <c r="AB111" i="14"/>
  <c r="AC90" i="14"/>
  <c r="AE397" i="14"/>
  <c r="AB397" i="14"/>
  <c r="Z397" i="14"/>
  <c r="AC348" i="13"/>
  <c r="AA326" i="13"/>
  <c r="AA163" i="13"/>
  <c r="AF118" i="13"/>
  <c r="AD397" i="14"/>
  <c r="AF365" i="14"/>
  <c r="AD365" i="14"/>
  <c r="AC365" i="14"/>
  <c r="Y365" i="14"/>
  <c r="AE365" i="14"/>
  <c r="Z365" i="14"/>
  <c r="AB365" i="14"/>
  <c r="AA365" i="14"/>
  <c r="Y328" i="13"/>
  <c r="AA301" i="13"/>
  <c r="AA310" i="13"/>
  <c r="AC334" i="13"/>
  <c r="AB89" i="13"/>
  <c r="AD89" i="13"/>
  <c r="AD20" i="13"/>
  <c r="AA28" i="13"/>
  <c r="AA392" i="14"/>
  <c r="Y392" i="14"/>
  <c r="AF392" i="14"/>
  <c r="AD392" i="14"/>
  <c r="AC392" i="14"/>
  <c r="AB392" i="14"/>
  <c r="Z392" i="14"/>
  <c r="AE392" i="14"/>
  <c r="AD403" i="14"/>
  <c r="AB403" i="14"/>
  <c r="AA403" i="14"/>
  <c r="Y403" i="14"/>
  <c r="AF403" i="14"/>
  <c r="AE403" i="14"/>
  <c r="AC403" i="14"/>
  <c r="Z403" i="14"/>
  <c r="AD387" i="14"/>
  <c r="AB387" i="14"/>
  <c r="AA387" i="14"/>
  <c r="Y387" i="14"/>
  <c r="AF387" i="14"/>
  <c r="AE387" i="14"/>
  <c r="AC387" i="14"/>
  <c r="Z387" i="14"/>
  <c r="Y339" i="14"/>
  <c r="AF339" i="14"/>
  <c r="AE339" i="14"/>
  <c r="AD339" i="14"/>
  <c r="AC339" i="14"/>
  <c r="Z339" i="14"/>
  <c r="AB339" i="14"/>
  <c r="AA339" i="14"/>
  <c r="AA315" i="14"/>
  <c r="Z315" i="14"/>
  <c r="Y315" i="14"/>
  <c r="AF315" i="14"/>
  <c r="AE315" i="14"/>
  <c r="AD315" i="14"/>
  <c r="AC315" i="14"/>
  <c r="AB315" i="14"/>
  <c r="AA176" i="14"/>
  <c r="Z176" i="14"/>
  <c r="Y176" i="14"/>
  <c r="AE176" i="14"/>
  <c r="AD176" i="14"/>
  <c r="AC176" i="14"/>
  <c r="AB176" i="14"/>
  <c r="AF176" i="14"/>
  <c r="AA192" i="14"/>
  <c r="Z192" i="14"/>
  <c r="Y192" i="14"/>
  <c r="AF192" i="14"/>
  <c r="AE192" i="14"/>
  <c r="AD192" i="14"/>
  <c r="AC192" i="14"/>
  <c r="AB192" i="14"/>
  <c r="AB269" i="14"/>
  <c r="AA269" i="14"/>
  <c r="Z269" i="14"/>
  <c r="Y269" i="14"/>
  <c r="AF269" i="14"/>
  <c r="AD269" i="14"/>
  <c r="AC269" i="14"/>
  <c r="AE269" i="14"/>
  <c r="Z328" i="13"/>
  <c r="AB301" i="13"/>
  <c r="AB310" i="13"/>
  <c r="AB334" i="13"/>
  <c r="AE89" i="13"/>
  <c r="AE20" i="13"/>
  <c r="AB28" i="13"/>
  <c r="AB334" i="14"/>
  <c r="Z334" i="14"/>
  <c r="Y334" i="14"/>
  <c r="AF334" i="14"/>
  <c r="AC334" i="14"/>
  <c r="AE334" i="14"/>
  <c r="AD334" i="14"/>
  <c r="AA334" i="14"/>
  <c r="AD302" i="14"/>
  <c r="AC302" i="14"/>
  <c r="AB302" i="14"/>
  <c r="AA302" i="14"/>
  <c r="Z302" i="14"/>
  <c r="Y302" i="14"/>
  <c r="AF302" i="14"/>
  <c r="AE302" i="14"/>
  <c r="Z283" i="14"/>
  <c r="Y283" i="14"/>
  <c r="AF283" i="14"/>
  <c r="AE283" i="14"/>
  <c r="AD283" i="14"/>
  <c r="AC283" i="14"/>
  <c r="AB283" i="14"/>
  <c r="AA283" i="14"/>
  <c r="AD310" i="14"/>
  <c r="AC310" i="14"/>
  <c r="AB310" i="14"/>
  <c r="AA310" i="14"/>
  <c r="Z310" i="14"/>
  <c r="Y310" i="14"/>
  <c r="AF310" i="14"/>
  <c r="AE310" i="14"/>
  <c r="Z291" i="14"/>
  <c r="Y291" i="14"/>
  <c r="AF291" i="14"/>
  <c r="AE291" i="14"/>
  <c r="AD291" i="14"/>
  <c r="AC291" i="14"/>
  <c r="AB291" i="14"/>
  <c r="AA291" i="14"/>
  <c r="AB245" i="14"/>
  <c r="AA245" i="14"/>
  <c r="Z245" i="14"/>
  <c r="Y245" i="14"/>
  <c r="AF245" i="14"/>
  <c r="AD245" i="14"/>
  <c r="AC245" i="14"/>
  <c r="AE245" i="14"/>
  <c r="AB253" i="14"/>
  <c r="AA253" i="14"/>
  <c r="Z253" i="14"/>
  <c r="Y253" i="14"/>
  <c r="AF253" i="14"/>
  <c r="AD253" i="14"/>
  <c r="AC253" i="14"/>
  <c r="AE253" i="14"/>
  <c r="AA208" i="14"/>
  <c r="Z208" i="14"/>
  <c r="Y208" i="14"/>
  <c r="AF208" i="14"/>
  <c r="AE208" i="14"/>
  <c r="AD208" i="14"/>
  <c r="AC208" i="14"/>
  <c r="AB208" i="14"/>
  <c r="AC328" i="13"/>
  <c r="AC301" i="13"/>
  <c r="AC310" i="13"/>
  <c r="AD334" i="13"/>
  <c r="AF89" i="13"/>
  <c r="AF20" i="13"/>
  <c r="AE28" i="13"/>
  <c r="Y382" i="14"/>
  <c r="AE382" i="14"/>
  <c r="AD382" i="14"/>
  <c r="AA382" i="14"/>
  <c r="Z382" i="14"/>
  <c r="AC382" i="14"/>
  <c r="AB382" i="14"/>
  <c r="AF382" i="14"/>
  <c r="AC327" i="14"/>
  <c r="AA327" i="14"/>
  <c r="Z327" i="14"/>
  <c r="Y327" i="14"/>
  <c r="AD327" i="14"/>
  <c r="AB327" i="14"/>
  <c r="AF327" i="14"/>
  <c r="AE327" i="14"/>
  <c r="Z367" i="14"/>
  <c r="AF367" i="14"/>
  <c r="AE367" i="14"/>
  <c r="AB367" i="14"/>
  <c r="AA367" i="14"/>
  <c r="Y367" i="14"/>
  <c r="AC367" i="14"/>
  <c r="AD367" i="14"/>
  <c r="AE323" i="14"/>
  <c r="AD323" i="14"/>
  <c r="AB323" i="14"/>
  <c r="AA323" i="14"/>
  <c r="Z323" i="14"/>
  <c r="Y323" i="14"/>
  <c r="AF323" i="14"/>
  <c r="AC323" i="14"/>
  <c r="AA200" i="14"/>
  <c r="Z200" i="14"/>
  <c r="Y200" i="14"/>
  <c r="AF200" i="14"/>
  <c r="AE200" i="14"/>
  <c r="AD200" i="14"/>
  <c r="AC200" i="14"/>
  <c r="AB200" i="14"/>
  <c r="AC110" i="14"/>
  <c r="AB110" i="14"/>
  <c r="Z110" i="14"/>
  <c r="Y110" i="14"/>
  <c r="AF110" i="14"/>
  <c r="AD110" i="14"/>
  <c r="AA110" i="14"/>
  <c r="AE110" i="14"/>
  <c r="AB261" i="14"/>
  <c r="AA261" i="14"/>
  <c r="Z261" i="14"/>
  <c r="Y261" i="14"/>
  <c r="AF261" i="14"/>
  <c r="AD261" i="14"/>
  <c r="AC261" i="14"/>
  <c r="AE261" i="14"/>
  <c r="AA184" i="14"/>
  <c r="Z184" i="14"/>
  <c r="Y184" i="14"/>
  <c r="AE184" i="14"/>
  <c r="AD184" i="14"/>
  <c r="AC184" i="14"/>
  <c r="AF184" i="14"/>
  <c r="AB184" i="14"/>
  <c r="AE328" i="13"/>
  <c r="AD301" i="13"/>
  <c r="AD310" i="13"/>
  <c r="Z334" i="13"/>
  <c r="Y89" i="13"/>
  <c r="Y20" i="13"/>
  <c r="AF373" i="14"/>
  <c r="AD373" i="14"/>
  <c r="AC373" i="14"/>
  <c r="AE373" i="14"/>
  <c r="AB373" i="14"/>
  <c r="AA373" i="14"/>
  <c r="Y373" i="14"/>
  <c r="Z373" i="14"/>
  <c r="AA352" i="14"/>
  <c r="AF352" i="14"/>
  <c r="AB352" i="14"/>
  <c r="Z352" i="14"/>
  <c r="Y352" i="14"/>
  <c r="AC352" i="14"/>
  <c r="AD352" i="14"/>
  <c r="AE352" i="14"/>
  <c r="AD216" i="14"/>
  <c r="AA216" i="14"/>
  <c r="Z216" i="14"/>
  <c r="Y216" i="14"/>
  <c r="AF216" i="14"/>
  <c r="AE216" i="14"/>
  <c r="AC216" i="14"/>
  <c r="AB216" i="14"/>
  <c r="AD179" i="14"/>
  <c r="AC179" i="14"/>
  <c r="AB179" i="14"/>
  <c r="Z179" i="14"/>
  <c r="Y179" i="14"/>
  <c r="AF179" i="14"/>
  <c r="AE179" i="14"/>
  <c r="AA179" i="14"/>
  <c r="Y106" i="14"/>
  <c r="AD106" i="14"/>
  <c r="Z106" i="14"/>
  <c r="AA106" i="14"/>
  <c r="AF106" i="14"/>
  <c r="AE106" i="14"/>
  <c r="AC106" i="14"/>
  <c r="AB106" i="14"/>
  <c r="AF416" i="14"/>
  <c r="AH418" i="14" s="1"/>
  <c r="Z340" i="14"/>
  <c r="Y340" i="14"/>
  <c r="AF340" i="14"/>
  <c r="AE340" i="14"/>
  <c r="AD340" i="14"/>
  <c r="AA340" i="14"/>
  <c r="AC340" i="14"/>
  <c r="AB340" i="14"/>
  <c r="AA168" i="14"/>
  <c r="Z168" i="14"/>
  <c r="Y168" i="14"/>
  <c r="AE168" i="14"/>
  <c r="AD168" i="14"/>
  <c r="AB168" i="14"/>
  <c r="AF168" i="14"/>
  <c r="AC168" i="14"/>
  <c r="AD328" i="13"/>
  <c r="AE301" i="13"/>
  <c r="AE310" i="13"/>
  <c r="AE334" i="13"/>
  <c r="Z89" i="13"/>
  <c r="Z20" i="13"/>
  <c r="AA408" i="14"/>
  <c r="Y408" i="14"/>
  <c r="AF408" i="14"/>
  <c r="AD408" i="14"/>
  <c r="AC408" i="14"/>
  <c r="AB408" i="14"/>
  <c r="Z408" i="14"/>
  <c r="AE408" i="14"/>
  <c r="AF330" i="14"/>
  <c r="AD330" i="14"/>
  <c r="AC330" i="14"/>
  <c r="AB330" i="14"/>
  <c r="Y330" i="14"/>
  <c r="AE330" i="14"/>
  <c r="AA330" i="14"/>
  <c r="Z330" i="14"/>
  <c r="AA292" i="14"/>
  <c r="Z292" i="14"/>
  <c r="Y292" i="14"/>
  <c r="AF292" i="14"/>
  <c r="AE292" i="14"/>
  <c r="AD292" i="14"/>
  <c r="AC292" i="14"/>
  <c r="AB292" i="14"/>
  <c r="AD272" i="14"/>
  <c r="AB272" i="14"/>
  <c r="AA272" i="14"/>
  <c r="Z272" i="14"/>
  <c r="AC272" i="14"/>
  <c r="Y272" i="14"/>
  <c r="AF272" i="14"/>
  <c r="AE272" i="14"/>
  <c r="AF328" i="13"/>
  <c r="AF301" i="13"/>
  <c r="AF310" i="13"/>
  <c r="AF334" i="13"/>
  <c r="AA20" i="13"/>
  <c r="Y366" i="14"/>
  <c r="AE366" i="14"/>
  <c r="AD366" i="14"/>
  <c r="AF366" i="14"/>
  <c r="AC366" i="14"/>
  <c r="AB366" i="14"/>
  <c r="AA366" i="14"/>
  <c r="Z366" i="14"/>
  <c r="AF381" i="14"/>
  <c r="AD381" i="14"/>
  <c r="AC381" i="14"/>
  <c r="AE381" i="14"/>
  <c r="AB381" i="14"/>
  <c r="AA381" i="14"/>
  <c r="Z381" i="14"/>
  <c r="Y381" i="14"/>
  <c r="AD411" i="14"/>
  <c r="AB411" i="14"/>
  <c r="AA411" i="14"/>
  <c r="Y411" i="14"/>
  <c r="AF411" i="14"/>
  <c r="AE411" i="14"/>
  <c r="AC411" i="14"/>
  <c r="Z411" i="14"/>
  <c r="AE42" i="13"/>
  <c r="AA400" i="14"/>
  <c r="Y400" i="14"/>
  <c r="AF400" i="14"/>
  <c r="AD400" i="14"/>
  <c r="AC400" i="14"/>
  <c r="AB400" i="14"/>
  <c r="Z400" i="14"/>
  <c r="AE400" i="14"/>
  <c r="AD395" i="14"/>
  <c r="AB395" i="14"/>
  <c r="AA395" i="14"/>
  <c r="Y395" i="14"/>
  <c r="AF395" i="14"/>
  <c r="AE395" i="14"/>
  <c r="AC395" i="14"/>
  <c r="Z395" i="14"/>
  <c r="Z332" i="13"/>
  <c r="AC326" i="13"/>
  <c r="Y342" i="13"/>
  <c r="Y118" i="13"/>
  <c r="AE73" i="13"/>
  <c r="AE110" i="13"/>
  <c r="Y106" i="13"/>
  <c r="AE31" i="13"/>
  <c r="Z36" i="13"/>
  <c r="AB332" i="13"/>
  <c r="Y326" i="13"/>
  <c r="Z342" i="13"/>
  <c r="Z118" i="13"/>
  <c r="AF73" i="13"/>
  <c r="Y110" i="13"/>
  <c r="Z106" i="13"/>
  <c r="AF31" i="13"/>
  <c r="AA36" i="13"/>
  <c r="AC332" i="13"/>
  <c r="Z326" i="13"/>
  <c r="AA342" i="13"/>
  <c r="AA118" i="13"/>
  <c r="Y73" i="13"/>
  <c r="Z110" i="13"/>
  <c r="AA106" i="13"/>
  <c r="Y31" i="13"/>
  <c r="AB36" i="13"/>
  <c r="AD332" i="13"/>
  <c r="AB326" i="13"/>
  <c r="AC342" i="13"/>
  <c r="Z73" i="13"/>
  <c r="AA110" i="13"/>
  <c r="AC106" i="13"/>
  <c r="Z31" i="13"/>
  <c r="AC36" i="13"/>
  <c r="AE332" i="13"/>
  <c r="AD326" i="13"/>
  <c r="AB342" i="13"/>
  <c r="AC118" i="13"/>
  <c r="AA73" i="13"/>
  <c r="AB110" i="13"/>
  <c r="AD106" i="13"/>
  <c r="AA31" i="13"/>
  <c r="AD36" i="13"/>
  <c r="Y332" i="13"/>
  <c r="AE326" i="13"/>
  <c r="AD342" i="13"/>
  <c r="AD118" i="13"/>
  <c r="AF110" i="13"/>
  <c r="AB106" i="13"/>
  <c r="AB31" i="13"/>
  <c r="AE36" i="13"/>
  <c r="AE118" i="13"/>
  <c r="AD352" i="13"/>
  <c r="Y165" i="13"/>
  <c r="AB122" i="13"/>
  <c r="AE57" i="13"/>
  <c r="AE138" i="13"/>
  <c r="AE114" i="13"/>
  <c r="Y102" i="13"/>
  <c r="AD45" i="13"/>
  <c r="AF42" i="13"/>
  <c r="AB353" i="13"/>
  <c r="AF352" i="13"/>
  <c r="Z165" i="13"/>
  <c r="AC122" i="13"/>
  <c r="AF57" i="13"/>
  <c r="AF138" i="13"/>
  <c r="AB114" i="13"/>
  <c r="AA102" i="13"/>
  <c r="AE45" i="13"/>
  <c r="AA42" i="13"/>
  <c r="AE353" i="13"/>
  <c r="AB352" i="13"/>
  <c r="AA165" i="13"/>
  <c r="AD122" i="13"/>
  <c r="Y57" i="13"/>
  <c r="Y138" i="13"/>
  <c r="AF114" i="13"/>
  <c r="AB102" i="13"/>
  <c r="AF45" i="13"/>
  <c r="Y42" i="13"/>
  <c r="AC352" i="13"/>
  <c r="AE122" i="13"/>
  <c r="Z57" i="13"/>
  <c r="Z138" i="13"/>
  <c r="Y114" i="13"/>
  <c r="AF102" i="13"/>
  <c r="Z45" i="13"/>
  <c r="Z42" i="13"/>
  <c r="AF353" i="13"/>
  <c r="Z353" i="13"/>
  <c r="AD165" i="13"/>
  <c r="AF122" i="13"/>
  <c r="AA57" i="13"/>
  <c r="AA138" i="13"/>
  <c r="Z114" i="13"/>
  <c r="Z102" i="13"/>
  <c r="AA45" i="13"/>
  <c r="AB42" i="13"/>
  <c r="AC353" i="13"/>
  <c r="Y352" i="13"/>
  <c r="AC165" i="13"/>
  <c r="Y122" i="13"/>
  <c r="AB138" i="13"/>
  <c r="AA114" i="13"/>
  <c r="AC102" i="13"/>
  <c r="AB45" i="13"/>
  <c r="AC42" i="13"/>
  <c r="AE165" i="13"/>
  <c r="AC57" i="13"/>
  <c r="AE390" i="13"/>
  <c r="AA223" i="13"/>
  <c r="AD285" i="13"/>
  <c r="AA126" i="13"/>
  <c r="AC146" i="13"/>
  <c r="Z61" i="13"/>
  <c r="AC28" i="13"/>
  <c r="AF390" i="13"/>
  <c r="AB223" i="13"/>
  <c r="AE285" i="13"/>
  <c r="AE146" i="13"/>
  <c r="AA61" i="13"/>
  <c r="AA53" i="13"/>
  <c r="AD28" i="13"/>
  <c r="Z390" i="13"/>
  <c r="Z223" i="13"/>
  <c r="AC223" i="13"/>
  <c r="AF285" i="13"/>
  <c r="AB126" i="13"/>
  <c r="AC126" i="13"/>
  <c r="AF146" i="13"/>
  <c r="AF61" i="13"/>
  <c r="AB61" i="13"/>
  <c r="AF53" i="13"/>
  <c r="AA390" i="13"/>
  <c r="AD223" i="13"/>
  <c r="Y285" i="13"/>
  <c r="AD126" i="13"/>
  <c r="AD146" i="13"/>
  <c r="AC61" i="13"/>
  <c r="AC53" i="13"/>
  <c r="AF28" i="13"/>
  <c r="AB390" i="13"/>
  <c r="AE223" i="13"/>
  <c r="AB285" i="13"/>
  <c r="AE126" i="13"/>
  <c r="Y146" i="13"/>
  <c r="AD61" i="13"/>
  <c r="AD53" i="13"/>
  <c r="Y28" i="13"/>
  <c r="AC390" i="13"/>
  <c r="AF223" i="13"/>
  <c r="Z285" i="13"/>
  <c r="AF126" i="13"/>
  <c r="Z146" i="13"/>
  <c r="AE53" i="13"/>
  <c r="AB312" i="13"/>
  <c r="AC187" i="13"/>
  <c r="Y197" i="13"/>
  <c r="AF148" i="13"/>
  <c r="Z53" i="13"/>
  <c r="AE385" i="13"/>
  <c r="AA385" i="13"/>
  <c r="AC312" i="13"/>
  <c r="AD187" i="13"/>
  <c r="Z197" i="13"/>
  <c r="AB416" i="13"/>
  <c r="AD312" i="13"/>
  <c r="AB197" i="13"/>
  <c r="AE187" i="13"/>
  <c r="AA197" i="13"/>
  <c r="AD148" i="13"/>
  <c r="AA353" i="13"/>
  <c r="Y353" i="13"/>
  <c r="AF312" i="13"/>
  <c r="AF187" i="13"/>
  <c r="AE148" i="13"/>
  <c r="Y53" i="13"/>
  <c r="Y312" i="13"/>
  <c r="Z187" i="13"/>
  <c r="Y187" i="13"/>
  <c r="AC197" i="13"/>
  <c r="AC148" i="13"/>
  <c r="Y148" i="13"/>
  <c r="AE312" i="13"/>
  <c r="AD197" i="13"/>
  <c r="Z148" i="13"/>
  <c r="AA393" i="13"/>
  <c r="Z393" i="13"/>
  <c r="Y358" i="13"/>
  <c r="AD358" i="13"/>
  <c r="AA358" i="13"/>
  <c r="Z358" i="13"/>
  <c r="AE358" i="13"/>
  <c r="AC358" i="13"/>
  <c r="AB358" i="13"/>
  <c r="AF358" i="13"/>
  <c r="AE354" i="13"/>
  <c r="AD354" i="13"/>
  <c r="AF354" i="13"/>
  <c r="AC354" i="13"/>
  <c r="AB354" i="13"/>
  <c r="AA354" i="13"/>
  <c r="Z354" i="13"/>
  <c r="Y354" i="13"/>
  <c r="AD387" i="13"/>
  <c r="AA387" i="13"/>
  <c r="Z387" i="13"/>
  <c r="AF387" i="13"/>
  <c r="AE387" i="13"/>
  <c r="AC387" i="13"/>
  <c r="AB387" i="13"/>
  <c r="Y387" i="13"/>
  <c r="AB296" i="13"/>
  <c r="AA296" i="13"/>
  <c r="Z296" i="13"/>
  <c r="Y296" i="13"/>
  <c r="AF296" i="13"/>
  <c r="AD296" i="13"/>
  <c r="AC296" i="13"/>
  <c r="AE296" i="13"/>
  <c r="AB280" i="13"/>
  <c r="AA280" i="13"/>
  <c r="Z280" i="13"/>
  <c r="AF280" i="13"/>
  <c r="AD280" i="13"/>
  <c r="AC280" i="13"/>
  <c r="AE280" i="13"/>
  <c r="Y280" i="13"/>
  <c r="Z272" i="13"/>
  <c r="AD272" i="13"/>
  <c r="AC272" i="13"/>
  <c r="AF272" i="13"/>
  <c r="AE272" i="13"/>
  <c r="AB272" i="13"/>
  <c r="AA272" i="13"/>
  <c r="Y272" i="13"/>
  <c r="Y149" i="13"/>
  <c r="AE149" i="13"/>
  <c r="AD149" i="13"/>
  <c r="AC149" i="13"/>
  <c r="AB149" i="13"/>
  <c r="AA149" i="13"/>
  <c r="Z149" i="13"/>
  <c r="AF149" i="13"/>
  <c r="AD137" i="13"/>
  <c r="AC137" i="13"/>
  <c r="AB137" i="13"/>
  <c r="AA137" i="13"/>
  <c r="Z137" i="13"/>
  <c r="Y137" i="13"/>
  <c r="AF137" i="13"/>
  <c r="AE137" i="13"/>
  <c r="AD76" i="13"/>
  <c r="AC76" i="13"/>
  <c r="AB76" i="13"/>
  <c r="AA76" i="13"/>
  <c r="Z76" i="13"/>
  <c r="Y76" i="13"/>
  <c r="AF76" i="13"/>
  <c r="AE76" i="13"/>
  <c r="AD416" i="13"/>
  <c r="AC394" i="13"/>
  <c r="Z394" i="13"/>
  <c r="Y394" i="13"/>
  <c r="AF394" i="13"/>
  <c r="AE394" i="13"/>
  <c r="AD394" i="13"/>
  <c r="AB394" i="13"/>
  <c r="AA394" i="13"/>
  <c r="AD319" i="13"/>
  <c r="AF319" i="13"/>
  <c r="AA319" i="13"/>
  <c r="Z319" i="13"/>
  <c r="Y319" i="13"/>
  <c r="AE319" i="13"/>
  <c r="AC319" i="13"/>
  <c r="AB319" i="13"/>
  <c r="Z278" i="13"/>
  <c r="Y278" i="13"/>
  <c r="AF278" i="13"/>
  <c r="AD278" i="13"/>
  <c r="AB278" i="13"/>
  <c r="AA278" i="13"/>
  <c r="AE278" i="13"/>
  <c r="AC278" i="13"/>
  <c r="AD236" i="13"/>
  <c r="AC236" i="13"/>
  <c r="AB236" i="13"/>
  <c r="AA236" i="13"/>
  <c r="Z236" i="13"/>
  <c r="Y236" i="13"/>
  <c r="AF236" i="13"/>
  <c r="AE236" i="13"/>
  <c r="AD160" i="13"/>
  <c r="AB160" i="13"/>
  <c r="AA160" i="13"/>
  <c r="Z160" i="13"/>
  <c r="AF160" i="13"/>
  <c r="AE160" i="13"/>
  <c r="AC160" i="13"/>
  <c r="Y160" i="13"/>
  <c r="Y47" i="13"/>
  <c r="AF47" i="13"/>
  <c r="AE47" i="13"/>
  <c r="AD47" i="13"/>
  <c r="AA47" i="13"/>
  <c r="AB47" i="13"/>
  <c r="Z47" i="13"/>
  <c r="AC47" i="13"/>
  <c r="AC378" i="13"/>
  <c r="Z378" i="13"/>
  <c r="Y378" i="13"/>
  <c r="AE378" i="13"/>
  <c r="AD378" i="13"/>
  <c r="AF378" i="13"/>
  <c r="AB378" i="13"/>
  <c r="AA378" i="13"/>
  <c r="AD403" i="13"/>
  <c r="AA403" i="13"/>
  <c r="Z403" i="13"/>
  <c r="Y403" i="13"/>
  <c r="AF403" i="13"/>
  <c r="AE403" i="13"/>
  <c r="AB403" i="13"/>
  <c r="AC403" i="13"/>
  <c r="AF337" i="13"/>
  <c r="AD337" i="13"/>
  <c r="AC337" i="13"/>
  <c r="AB337" i="13"/>
  <c r="AA337" i="13"/>
  <c r="Z337" i="13"/>
  <c r="Y337" i="13"/>
  <c r="AE337" i="13"/>
  <c r="AD252" i="13"/>
  <c r="AC252" i="13"/>
  <c r="AB252" i="13"/>
  <c r="AA252" i="13"/>
  <c r="Z252" i="13"/>
  <c r="Y252" i="13"/>
  <c r="AF252" i="13"/>
  <c r="AE252" i="13"/>
  <c r="AF46" i="13"/>
  <c r="AE46" i="13"/>
  <c r="AD46" i="13"/>
  <c r="AC46" i="13"/>
  <c r="Z46" i="13"/>
  <c r="AA46" i="13"/>
  <c r="Y46" i="13"/>
  <c r="AB46" i="13"/>
  <c r="AD371" i="13"/>
  <c r="AA371" i="13"/>
  <c r="Z371" i="13"/>
  <c r="AF371" i="13"/>
  <c r="AE371" i="13"/>
  <c r="Y371" i="13"/>
  <c r="AC371" i="13"/>
  <c r="AB371" i="13"/>
  <c r="AF373" i="13"/>
  <c r="AC373" i="13"/>
  <c r="AB373" i="13"/>
  <c r="Z373" i="13"/>
  <c r="Y373" i="13"/>
  <c r="AE373" i="13"/>
  <c r="AD373" i="13"/>
  <c r="AA373" i="13"/>
  <c r="AF405" i="13"/>
  <c r="AC405" i="13"/>
  <c r="AB405" i="13"/>
  <c r="AA405" i="13"/>
  <c r="Z405" i="13"/>
  <c r="Y405" i="13"/>
  <c r="AD405" i="13"/>
  <c r="AE405" i="13"/>
  <c r="AC370" i="13"/>
  <c r="Z370" i="13"/>
  <c r="Y370" i="13"/>
  <c r="AE370" i="13"/>
  <c r="AD370" i="13"/>
  <c r="AA370" i="13"/>
  <c r="AF370" i="13"/>
  <c r="AB370" i="13"/>
  <c r="Y366" i="13"/>
  <c r="AD366" i="13"/>
  <c r="AC366" i="13"/>
  <c r="AA366" i="13"/>
  <c r="Z366" i="13"/>
  <c r="AF366" i="13"/>
  <c r="AE366" i="13"/>
  <c r="AB366" i="13"/>
  <c r="AD335" i="13"/>
  <c r="AB335" i="13"/>
  <c r="AA335" i="13"/>
  <c r="Z335" i="13"/>
  <c r="Y335" i="13"/>
  <c r="AF335" i="13"/>
  <c r="AC335" i="13"/>
  <c r="AE335" i="13"/>
  <c r="AA249" i="13"/>
  <c r="Z249" i="13"/>
  <c r="Y249" i="13"/>
  <c r="AF249" i="13"/>
  <c r="AE249" i="13"/>
  <c r="AD249" i="13"/>
  <c r="AC249" i="13"/>
  <c r="AB249" i="13"/>
  <c r="AA233" i="13"/>
  <c r="Z233" i="13"/>
  <c r="Y233" i="13"/>
  <c r="AF233" i="13"/>
  <c r="AE233" i="13"/>
  <c r="AD233" i="13"/>
  <c r="AC233" i="13"/>
  <c r="AB233" i="13"/>
  <c r="AF156" i="13"/>
  <c r="AD156" i="13"/>
  <c r="Y156" i="13"/>
  <c r="AE156" i="13"/>
  <c r="AC156" i="13"/>
  <c r="AB156" i="13"/>
  <c r="AA156" i="13"/>
  <c r="Z156" i="13"/>
  <c r="AB158" i="13"/>
  <c r="Z158" i="13"/>
  <c r="Y158" i="13"/>
  <c r="AF158" i="13"/>
  <c r="AD158" i="13"/>
  <c r="AC158" i="13"/>
  <c r="AA158" i="13"/>
  <c r="AE158" i="13"/>
  <c r="Y374" i="13"/>
  <c r="AD374" i="13"/>
  <c r="AC374" i="13"/>
  <c r="AA374" i="13"/>
  <c r="Z374" i="13"/>
  <c r="AF374" i="13"/>
  <c r="AE374" i="13"/>
  <c r="AB374" i="13"/>
  <c r="AD363" i="13"/>
  <c r="AA363" i="13"/>
  <c r="AF363" i="13"/>
  <c r="AE363" i="13"/>
  <c r="Y363" i="13"/>
  <c r="AC363" i="13"/>
  <c r="AB363" i="13"/>
  <c r="Z363" i="13"/>
  <c r="AF365" i="13"/>
  <c r="AC365" i="13"/>
  <c r="AB365" i="13"/>
  <c r="Z365" i="13"/>
  <c r="Y365" i="13"/>
  <c r="AE365" i="13"/>
  <c r="AD365" i="13"/>
  <c r="AA365" i="13"/>
  <c r="AD327" i="13"/>
  <c r="AB327" i="13"/>
  <c r="Y327" i="13"/>
  <c r="AF327" i="13"/>
  <c r="AE327" i="13"/>
  <c r="AC327" i="13"/>
  <c r="AA327" i="13"/>
  <c r="Z327" i="13"/>
  <c r="AD268" i="13"/>
  <c r="Z268" i="13"/>
  <c r="Y268" i="13"/>
  <c r="AF268" i="13"/>
  <c r="AE268" i="13"/>
  <c r="AC268" i="13"/>
  <c r="AB268" i="13"/>
  <c r="AA268" i="13"/>
  <c r="AE265" i="13"/>
  <c r="AA265" i="13"/>
  <c r="Z265" i="13"/>
  <c r="Y265" i="13"/>
  <c r="AF265" i="13"/>
  <c r="AD265" i="13"/>
  <c r="AC265" i="13"/>
  <c r="AB265" i="13"/>
  <c r="Z216" i="13"/>
  <c r="AD216" i="13"/>
  <c r="AC216" i="13"/>
  <c r="AE216" i="13"/>
  <c r="AB216" i="13"/>
  <c r="AA216" i="13"/>
  <c r="Y216" i="13"/>
  <c r="AF216" i="13"/>
  <c r="AD176" i="13"/>
  <c r="AC176" i="13"/>
  <c r="AB176" i="13"/>
  <c r="AA176" i="13"/>
  <c r="Z176" i="13"/>
  <c r="Y176" i="13"/>
  <c r="AF176" i="13"/>
  <c r="AE176" i="13"/>
  <c r="AB377" i="13"/>
  <c r="Y377" i="13"/>
  <c r="AF377" i="13"/>
  <c r="AD377" i="13"/>
  <c r="AC377" i="13"/>
  <c r="AE377" i="13"/>
  <c r="AA377" i="13"/>
  <c r="Z377" i="13"/>
  <c r="AA217" i="13"/>
  <c r="AE217" i="13"/>
  <c r="AD217" i="13"/>
  <c r="Y217" i="13"/>
  <c r="AF217" i="13"/>
  <c r="AC217" i="13"/>
  <c r="AB217" i="13"/>
  <c r="Z217" i="13"/>
  <c r="AD212" i="13"/>
  <c r="Z212" i="13"/>
  <c r="AC212" i="13"/>
  <c r="AB212" i="13"/>
  <c r="AA212" i="13"/>
  <c r="Y212" i="13"/>
  <c r="AF212" i="13"/>
  <c r="AE212" i="13"/>
  <c r="AD200" i="13"/>
  <c r="AC200" i="13"/>
  <c r="AB200" i="13"/>
  <c r="AA200" i="13"/>
  <c r="Z200" i="13"/>
  <c r="Y200" i="13"/>
  <c r="AF200" i="13"/>
  <c r="AE200" i="13"/>
  <c r="AD192" i="13"/>
  <c r="AC192" i="13"/>
  <c r="AB192" i="13"/>
  <c r="AA192" i="13"/>
  <c r="Z192" i="13"/>
  <c r="Y192" i="13"/>
  <c r="AF192" i="13"/>
  <c r="AE192" i="13"/>
  <c r="AD84" i="13"/>
  <c r="AC84" i="13"/>
  <c r="AB84" i="13"/>
  <c r="AA84" i="13"/>
  <c r="Z84" i="13"/>
  <c r="Y84" i="13"/>
  <c r="AF84" i="13"/>
  <c r="AE84" i="13"/>
  <c r="AD68" i="13"/>
  <c r="AC68" i="13"/>
  <c r="AB68" i="13"/>
  <c r="AA68" i="13"/>
  <c r="Z68" i="13"/>
  <c r="Y68" i="13"/>
  <c r="AF68" i="13"/>
  <c r="AE68" i="13"/>
  <c r="AD60" i="13"/>
  <c r="AC60" i="13"/>
  <c r="AB60" i="13"/>
  <c r="AA60" i="13"/>
  <c r="Z60" i="13"/>
  <c r="Y60" i="13"/>
  <c r="AF60" i="13"/>
  <c r="AE60" i="13"/>
  <c r="AF345" i="13"/>
  <c r="AD345" i="13"/>
  <c r="AC345" i="13"/>
  <c r="AB345" i="13"/>
  <c r="AA345" i="13"/>
  <c r="Z345" i="13"/>
  <c r="AE345" i="13"/>
  <c r="Y345" i="13"/>
  <c r="Y398" i="13"/>
  <c r="AD398" i="13"/>
  <c r="AC398" i="13"/>
  <c r="AB398" i="13"/>
  <c r="AA398" i="13"/>
  <c r="Z398" i="13"/>
  <c r="AF398" i="13"/>
  <c r="AE398" i="13"/>
  <c r="AD129" i="13"/>
  <c r="AC129" i="13"/>
  <c r="AB129" i="13"/>
  <c r="AA129" i="13"/>
  <c r="Z129" i="13"/>
  <c r="Y129" i="13"/>
  <c r="AF129" i="13"/>
  <c r="AE129" i="13"/>
  <c r="AC44" i="13"/>
  <c r="AB44" i="13"/>
  <c r="AF44" i="13"/>
  <c r="AE44" i="13"/>
  <c r="AD44" i="13"/>
  <c r="AA44" i="13"/>
  <c r="Z44" i="13"/>
  <c r="Y44" i="13"/>
  <c r="Y382" i="13"/>
  <c r="AD382" i="13"/>
  <c r="AC382" i="13"/>
  <c r="AA382" i="13"/>
  <c r="Z382" i="13"/>
  <c r="AF382" i="13"/>
  <c r="AE382" i="13"/>
  <c r="AB382" i="13"/>
  <c r="AF329" i="13"/>
  <c r="AD329" i="13"/>
  <c r="AA329" i="13"/>
  <c r="Z329" i="13"/>
  <c r="Y329" i="13"/>
  <c r="AE329" i="13"/>
  <c r="AC329" i="13"/>
  <c r="AB329" i="13"/>
  <c r="AF381" i="13"/>
  <c r="AC381" i="13"/>
  <c r="AB381" i="13"/>
  <c r="Z381" i="13"/>
  <c r="Y381" i="13"/>
  <c r="AA381" i="13"/>
  <c r="AE381" i="13"/>
  <c r="AD381" i="13"/>
  <c r="AD343" i="13"/>
  <c r="AB343" i="13"/>
  <c r="AA343" i="13"/>
  <c r="Z343" i="13"/>
  <c r="Y343" i="13"/>
  <c r="AF343" i="13"/>
  <c r="AE343" i="13"/>
  <c r="AC343" i="13"/>
  <c r="AA350" i="13"/>
  <c r="Z350" i="13"/>
  <c r="AF350" i="13"/>
  <c r="AE350" i="13"/>
  <c r="AD350" i="13"/>
  <c r="AC350" i="13"/>
  <c r="AB350" i="13"/>
  <c r="Y350" i="13"/>
  <c r="AD145" i="13"/>
  <c r="AC145" i="13"/>
  <c r="AB145" i="13"/>
  <c r="AA145" i="13"/>
  <c r="Z145" i="13"/>
  <c r="Y145" i="13"/>
  <c r="AF145" i="13"/>
  <c r="AE145" i="13"/>
  <c r="AC105" i="13"/>
  <c r="AB105" i="13"/>
  <c r="Z105" i="13"/>
  <c r="Y105" i="13"/>
  <c r="AF105" i="13"/>
  <c r="AE105" i="13"/>
  <c r="AD105" i="13"/>
  <c r="AA105" i="13"/>
  <c r="AD52" i="13"/>
  <c r="AC52" i="13"/>
  <c r="AB52" i="13"/>
  <c r="AA52" i="13"/>
  <c r="AF52" i="13"/>
  <c r="AE52" i="13"/>
  <c r="Z52" i="13"/>
  <c r="Y52" i="13"/>
  <c r="E419" i="1"/>
  <c r="F419" i="1" s="1"/>
  <c r="AB416" i="14" l="1"/>
  <c r="AD416" i="14"/>
  <c r="Z416" i="14"/>
  <c r="E418" i="1"/>
  <c r="F418" i="1" s="1"/>
  <c r="E417" i="1"/>
  <c r="F417" i="1" s="1"/>
  <c r="N424" i="1" l="1"/>
  <c r="N423" i="1"/>
  <c r="N422" i="1"/>
  <c r="N421" i="1"/>
  <c r="N420" i="1"/>
  <c r="N416" i="1"/>
  <c r="N417" i="1"/>
  <c r="J417" i="1"/>
  <c r="L424" i="1" l="1"/>
  <c r="L423" i="1"/>
  <c r="L422" i="1"/>
  <c r="L421" i="1"/>
  <c r="L420" i="1"/>
  <c r="L425" i="1" s="1"/>
  <c r="K415" i="1"/>
  <c r="J415" i="1"/>
  <c r="D33" i="12" l="1"/>
  <c r="N9" i="12"/>
  <c r="T6" i="12"/>
  <c r="N6" i="12"/>
  <c r="AB3" i="12"/>
  <c r="D18" i="12"/>
  <c r="AB18" i="12"/>
  <c r="X18" i="12"/>
  <c r="T18" i="12"/>
  <c r="P18" i="12"/>
  <c r="L18" i="12"/>
  <c r="H18" i="12"/>
  <c r="V372" i="1"/>
  <c r="V304" i="1"/>
  <c r="V178" i="1"/>
  <c r="V68" i="1"/>
  <c r="V27" i="1"/>
  <c r="V213" i="1"/>
  <c r="V267" i="1"/>
  <c r="V35" i="1"/>
  <c r="V208" i="1"/>
  <c r="V335" i="1"/>
  <c r="V181" i="1"/>
  <c r="V330" i="1"/>
  <c r="V227" i="1"/>
  <c r="V185" i="1"/>
  <c r="V313" i="1"/>
  <c r="V161" i="1"/>
  <c r="V20" i="1"/>
  <c r="V221" i="1"/>
  <c r="V283" i="1"/>
  <c r="V214" i="1"/>
  <c r="V69" i="1"/>
  <c r="V73" i="1"/>
  <c r="V182" i="1"/>
  <c r="V48" i="1"/>
  <c r="V129" i="1"/>
  <c r="V347" i="1"/>
  <c r="V278" i="1"/>
  <c r="V152" i="1"/>
  <c r="V252" i="1"/>
  <c r="V154" i="1"/>
  <c r="V292" i="1"/>
  <c r="V29" i="1"/>
  <c r="V50" i="1"/>
  <c r="V257" i="1"/>
  <c r="V385" i="1"/>
  <c r="V300" i="1"/>
  <c r="V122" i="1"/>
  <c r="V6" i="1"/>
  <c r="V246" i="1"/>
  <c r="V95" i="1"/>
  <c r="V203" i="1"/>
  <c r="V356" i="1"/>
  <c r="V360" i="1"/>
  <c r="V52" i="1"/>
  <c r="V230" i="1"/>
  <c r="V196" i="1"/>
  <c r="V170" i="1"/>
  <c r="V127" i="1"/>
  <c r="V207" i="1"/>
  <c r="V153" i="1"/>
  <c r="V16" i="1"/>
  <c r="V143" i="1"/>
  <c r="V168" i="1"/>
  <c r="V249" i="1"/>
  <c r="V412" i="1"/>
  <c r="V394" i="1"/>
  <c r="V37" i="1"/>
  <c r="V254" i="1"/>
  <c r="V244" i="1"/>
  <c r="V47" i="1"/>
  <c r="V117" i="1"/>
  <c r="V14" i="1"/>
  <c r="V15" i="1"/>
  <c r="V370" i="1"/>
  <c r="V135" i="1"/>
  <c r="V115" i="1"/>
  <c r="V342" i="1"/>
  <c r="V388" i="1"/>
  <c r="V156" i="1"/>
  <c r="V225" i="1"/>
  <c r="V241" i="1"/>
  <c r="V381" i="1"/>
  <c r="V348" i="1"/>
  <c r="V173" i="1"/>
  <c r="V210" i="1"/>
  <c r="V287" i="1"/>
  <c r="V396" i="1"/>
  <c r="V150" i="1"/>
  <c r="V103" i="1"/>
  <c r="V343" i="1"/>
  <c r="V234" i="1"/>
  <c r="V226" i="1"/>
  <c r="V380" i="1"/>
  <c r="V294" i="1"/>
  <c r="V312" i="1"/>
  <c r="V386" i="1"/>
  <c r="V317" i="1"/>
  <c r="V319" i="1"/>
  <c r="V190" i="1"/>
  <c r="V167" i="1"/>
  <c r="V28" i="1"/>
  <c r="V280" i="1"/>
  <c r="V404" i="1"/>
  <c r="V357" i="1"/>
  <c r="V328" i="1"/>
  <c r="V112" i="1"/>
  <c r="V128" i="1"/>
  <c r="V7" i="1"/>
  <c r="V98" i="1"/>
  <c r="V391" i="1"/>
  <c r="V174" i="1"/>
  <c r="V202" i="1"/>
  <c r="V288" i="1"/>
  <c r="V270" i="1"/>
  <c r="V158" i="1"/>
  <c r="V378" i="1"/>
  <c r="V72" i="1"/>
  <c r="V200" i="1"/>
  <c r="V205" i="1"/>
  <c r="V171" i="1"/>
  <c r="V223" i="1"/>
  <c r="V31" i="1"/>
  <c r="V384" i="1"/>
  <c r="V329" i="1"/>
  <c r="V337" i="1"/>
  <c r="V224" i="1"/>
  <c r="V155" i="1"/>
  <c r="V219" i="1"/>
  <c r="V355" i="1"/>
  <c r="V63" i="1"/>
  <c r="V248" i="1"/>
  <c r="V145" i="1"/>
  <c r="V331" i="1"/>
  <c r="V175" i="1"/>
  <c r="V243" i="1"/>
  <c r="V149" i="1"/>
  <c r="V320" i="1"/>
  <c r="V387" i="1"/>
  <c r="V310" i="1"/>
  <c r="V74" i="1"/>
  <c r="V272" i="1"/>
  <c r="V409" i="1"/>
  <c r="V136" i="1"/>
  <c r="V8" i="1"/>
  <c r="V212" i="1"/>
  <c r="V316" i="1"/>
  <c r="V192" i="1"/>
  <c r="V111" i="1"/>
  <c r="V39" i="1"/>
  <c r="V275" i="1"/>
  <c r="V327" i="1"/>
  <c r="V269" i="1"/>
  <c r="V322" i="1"/>
  <c r="V104" i="1"/>
  <c r="V341" i="1"/>
  <c r="V92" i="1"/>
  <c r="V216" i="1"/>
  <c r="V215" i="1"/>
  <c r="V118" i="1"/>
  <c r="V405" i="1"/>
  <c r="V321" i="1"/>
  <c r="V324" i="1"/>
  <c r="V403" i="1"/>
  <c r="V21" i="1"/>
  <c r="V339" i="1"/>
  <c r="V45" i="1"/>
  <c r="V314" i="1"/>
  <c r="V78" i="1"/>
  <c r="V23" i="1"/>
  <c r="V285" i="1"/>
  <c r="V19" i="1"/>
  <c r="V206" i="1"/>
  <c r="V411" i="1"/>
  <c r="V137" i="1"/>
  <c r="V121" i="1"/>
  <c r="V169" i="1"/>
  <c r="V295" i="1"/>
  <c r="V147" i="1"/>
  <c r="V265" i="1"/>
  <c r="V239" i="1"/>
  <c r="V198" i="1"/>
  <c r="V228" i="1"/>
  <c r="V188" i="1"/>
  <c r="V5" i="1"/>
  <c r="V138" i="1"/>
  <c r="V30" i="1"/>
  <c r="V303" i="1"/>
  <c r="V410" i="1"/>
  <c r="V99" i="1"/>
  <c r="V91" i="1"/>
  <c r="V351" i="1"/>
  <c r="V240" i="1"/>
  <c r="V76" i="1"/>
  <c r="V395" i="1"/>
  <c r="V197" i="1"/>
  <c r="V209" i="1"/>
  <c r="V64" i="1"/>
  <c r="V10" i="1"/>
  <c r="V346" i="1"/>
  <c r="V11" i="1"/>
  <c r="V402" i="1"/>
  <c r="V177" i="1"/>
  <c r="V107" i="1"/>
  <c r="V282" i="1"/>
  <c r="V256" i="1"/>
  <c r="V59" i="1"/>
  <c r="V398" i="1"/>
  <c r="V42" i="1"/>
  <c r="V110" i="1"/>
  <c r="V260" i="1"/>
  <c r="V51" i="1"/>
  <c r="V58" i="1"/>
  <c r="V172" i="1"/>
  <c r="V164" i="1"/>
  <c r="V393" i="1"/>
  <c r="V374" i="1"/>
  <c r="V311" i="1"/>
  <c r="V332" i="1"/>
  <c r="V366" i="1"/>
  <c r="V101" i="1"/>
  <c r="V345" i="1"/>
  <c r="V247" i="1"/>
  <c r="V105" i="1"/>
  <c r="V186" i="1"/>
  <c r="V18" i="1"/>
  <c r="V377" i="1"/>
  <c r="V93" i="1"/>
  <c r="V60" i="1"/>
  <c r="V365" i="1"/>
  <c r="V397" i="1"/>
  <c r="V231" i="1"/>
  <c r="V79" i="1"/>
  <c r="V293" i="1"/>
  <c r="V195" i="1"/>
  <c r="V315" i="1"/>
  <c r="V307" i="1"/>
  <c r="V373" i="1"/>
  <c r="V70" i="1"/>
  <c r="V326" i="1"/>
  <c r="V399" i="1"/>
  <c r="V204" i="1"/>
  <c r="V193" i="1"/>
  <c r="V120" i="1"/>
  <c r="V368" i="1"/>
  <c r="V336" i="1"/>
  <c r="V233" i="1"/>
  <c r="V359" i="1"/>
  <c r="V277" i="1"/>
  <c r="V232" i="1"/>
  <c r="V235" i="1"/>
  <c r="V84" i="1"/>
  <c r="V159" i="1"/>
  <c r="V273" i="1"/>
  <c r="V183" i="1"/>
  <c r="V242" i="1"/>
  <c r="V367" i="1"/>
  <c r="V408" i="1"/>
  <c r="V340" i="1"/>
  <c r="V33" i="1"/>
  <c r="V291" i="1"/>
  <c r="V263" i="1"/>
  <c r="V43" i="1"/>
  <c r="V44" i="1"/>
  <c r="V261" i="1"/>
  <c r="V238" i="1"/>
  <c r="V163" i="1"/>
  <c r="V284" i="1"/>
  <c r="V266" i="1"/>
  <c r="V77" i="1"/>
  <c r="V97" i="1"/>
  <c r="V38" i="1"/>
  <c r="V140" i="1"/>
  <c r="V9" i="1"/>
  <c r="V162" i="1"/>
  <c r="V146" i="1"/>
  <c r="V96" i="1"/>
  <c r="V67" i="1"/>
  <c r="V299" i="1"/>
  <c r="V53" i="1"/>
  <c r="V151" i="1"/>
  <c r="V86" i="1"/>
  <c r="V325" i="1"/>
  <c r="V160" i="1"/>
  <c r="V268" i="1"/>
  <c r="V166" i="1"/>
  <c r="V126" i="1"/>
  <c r="V379" i="1"/>
  <c r="V80" i="1"/>
  <c r="V306" i="1"/>
  <c r="V413" i="1"/>
  <c r="V142" i="1"/>
  <c r="V24" i="1"/>
  <c r="V22" i="1"/>
  <c r="V55" i="1"/>
  <c r="V253" i="1"/>
  <c r="V281" i="1"/>
  <c r="V407" i="1"/>
  <c r="V218" i="1"/>
  <c r="V264" i="1"/>
  <c r="V251" i="1"/>
  <c r="V187" i="1"/>
  <c r="V390" i="1"/>
  <c r="V165" i="1"/>
  <c r="V290" i="1"/>
  <c r="V26" i="1"/>
  <c r="V274" i="1"/>
  <c r="V49" i="1"/>
  <c r="V237" i="1"/>
  <c r="V194" i="1"/>
  <c r="V392" i="1"/>
  <c r="V56" i="1"/>
  <c r="V271" i="1"/>
  <c r="V296" i="1"/>
  <c r="V353" i="1"/>
  <c r="V83" i="1"/>
  <c r="V349" i="1"/>
  <c r="V305" i="1"/>
  <c r="V148" i="1"/>
  <c r="V88" i="1"/>
  <c r="V383" i="1"/>
  <c r="V362" i="1"/>
  <c r="V361" i="1"/>
  <c r="V108" i="1"/>
  <c r="V301" i="1"/>
  <c r="V259" i="1"/>
  <c r="V46" i="1"/>
  <c r="V89" i="1"/>
  <c r="V220" i="1"/>
  <c r="V344" i="1"/>
  <c r="V41" i="1"/>
  <c r="V131" i="1"/>
  <c r="V286" i="1"/>
  <c r="V130" i="1"/>
  <c r="V176" i="1"/>
  <c r="V82" i="1"/>
  <c r="V81" i="1"/>
  <c r="V100" i="1"/>
  <c r="V245" i="1"/>
  <c r="V401" i="1"/>
  <c r="V66" i="1"/>
  <c r="V62" i="1"/>
  <c r="V199" i="1"/>
  <c r="V250" i="1"/>
  <c r="V308" i="1"/>
  <c r="V124" i="1"/>
  <c r="V71" i="1"/>
  <c r="V54" i="1"/>
  <c r="V134" i="1"/>
  <c r="V144" i="1"/>
  <c r="V289" i="1"/>
  <c r="V189" i="1"/>
  <c r="V12" i="1"/>
  <c r="V65" i="1"/>
  <c r="V61" i="1"/>
  <c r="V32" i="1"/>
  <c r="V87" i="1"/>
  <c r="V132" i="1"/>
  <c r="V25" i="1"/>
  <c r="V376" i="1"/>
  <c r="V297" i="1"/>
  <c r="V125" i="1"/>
  <c r="V358" i="1"/>
  <c r="V157" i="1"/>
  <c r="V211" i="1"/>
  <c r="V382" i="1"/>
  <c r="V364" i="1"/>
  <c r="V139" i="1"/>
  <c r="V354" i="1"/>
  <c r="V338" i="1"/>
  <c r="V184" i="1"/>
  <c r="V309" i="1"/>
  <c r="V406" i="1"/>
  <c r="V298" i="1"/>
  <c r="V255" i="1"/>
  <c r="V279" i="1"/>
  <c r="V236" i="1"/>
  <c r="V229" i="1"/>
  <c r="V180" i="1"/>
  <c r="V75" i="1"/>
  <c r="V106" i="1"/>
  <c r="V57" i="1"/>
  <c r="V389" i="1"/>
  <c r="V222" i="1"/>
  <c r="V333" i="1"/>
  <c r="V17" i="1"/>
  <c r="V217" i="1"/>
  <c r="V352" i="1"/>
  <c r="V334" i="1"/>
  <c r="V90" i="1"/>
  <c r="V94" i="1"/>
  <c r="V191" i="1"/>
  <c r="V133" i="1"/>
  <c r="V102" i="1"/>
  <c r="V375" i="1"/>
  <c r="V109" i="1"/>
  <c r="V34" i="1"/>
  <c r="V371" i="1"/>
  <c r="V369" i="1"/>
  <c r="V276" i="1"/>
  <c r="V113" i="1"/>
  <c r="V363" i="1"/>
  <c r="V318" i="1"/>
  <c r="V141" i="1"/>
  <c r="V262" i="1"/>
  <c r="V85" i="1"/>
  <c r="V13" i="1"/>
  <c r="V179" i="1"/>
  <c r="V114" i="1"/>
  <c r="V323" i="1"/>
  <c r="V400" i="1"/>
  <c r="V116" i="1"/>
  <c r="V201" i="1"/>
  <c r="V40" i="1"/>
  <c r="V302" i="1"/>
  <c r="V123" i="1"/>
  <c r="V36" i="1"/>
  <c r="V119" i="1"/>
  <c r="V258" i="1"/>
  <c r="V350" i="1"/>
  <c r="V4" i="1"/>
  <c r="V2" i="1"/>
  <c r="V3" i="1"/>
  <c r="S372" i="1"/>
  <c r="S304" i="1"/>
  <c r="S178" i="1"/>
  <c r="S68" i="1"/>
  <c r="S27" i="1"/>
  <c r="S213" i="1"/>
  <c r="S267" i="1"/>
  <c r="S35" i="1"/>
  <c r="S208" i="1"/>
  <c r="S335" i="1"/>
  <c r="S181" i="1"/>
  <c r="S330" i="1"/>
  <c r="S227" i="1"/>
  <c r="S185" i="1"/>
  <c r="S313" i="1"/>
  <c r="S161" i="1"/>
  <c r="S20" i="1"/>
  <c r="S221" i="1"/>
  <c r="S283" i="1"/>
  <c r="S214" i="1"/>
  <c r="S69" i="1"/>
  <c r="S73" i="1"/>
  <c r="S182" i="1"/>
  <c r="S48" i="1"/>
  <c r="S129" i="1"/>
  <c r="S347" i="1"/>
  <c r="S278" i="1"/>
  <c r="S152" i="1"/>
  <c r="S252" i="1"/>
  <c r="S154" i="1"/>
  <c r="S292" i="1"/>
  <c r="S29" i="1"/>
  <c r="S50" i="1"/>
  <c r="S257" i="1"/>
  <c r="S385" i="1"/>
  <c r="S300" i="1"/>
  <c r="S122" i="1"/>
  <c r="S6" i="1"/>
  <c r="S246" i="1"/>
  <c r="S95" i="1"/>
  <c r="S203" i="1"/>
  <c r="S356" i="1"/>
  <c r="S360" i="1"/>
  <c r="S52" i="1"/>
  <c r="S230" i="1"/>
  <c r="S196" i="1"/>
  <c r="S170" i="1"/>
  <c r="S127" i="1"/>
  <c r="S207" i="1"/>
  <c r="S153" i="1"/>
  <c r="S16" i="1"/>
  <c r="S143" i="1"/>
  <c r="S168" i="1"/>
  <c r="S249" i="1"/>
  <c r="S412" i="1"/>
  <c r="S394" i="1"/>
  <c r="S37" i="1"/>
  <c r="S254" i="1"/>
  <c r="S244" i="1"/>
  <c r="S47" i="1"/>
  <c r="S117" i="1"/>
  <c r="S14" i="1"/>
  <c r="S15" i="1"/>
  <c r="S370" i="1"/>
  <c r="S135" i="1"/>
  <c r="S115" i="1"/>
  <c r="S342" i="1"/>
  <c r="S388" i="1"/>
  <c r="S156" i="1"/>
  <c r="S225" i="1"/>
  <c r="S241" i="1"/>
  <c r="S381" i="1"/>
  <c r="S348" i="1"/>
  <c r="S173" i="1"/>
  <c r="S210" i="1"/>
  <c r="S287" i="1"/>
  <c r="S396" i="1"/>
  <c r="S150" i="1"/>
  <c r="S103" i="1"/>
  <c r="S343" i="1"/>
  <c r="S234" i="1"/>
  <c r="S226" i="1"/>
  <c r="S380" i="1"/>
  <c r="S294" i="1"/>
  <c r="S312" i="1"/>
  <c r="S386" i="1"/>
  <c r="S317" i="1"/>
  <c r="S319" i="1"/>
  <c r="S190" i="1"/>
  <c r="S167" i="1"/>
  <c r="S28" i="1"/>
  <c r="S280" i="1"/>
  <c r="S404" i="1"/>
  <c r="S357" i="1"/>
  <c r="S328" i="1"/>
  <c r="S112" i="1"/>
  <c r="S128" i="1"/>
  <c r="S7" i="1"/>
  <c r="S98" i="1"/>
  <c r="S391" i="1"/>
  <c r="S174" i="1"/>
  <c r="S202" i="1"/>
  <c r="S288" i="1"/>
  <c r="S270" i="1"/>
  <c r="S158" i="1"/>
  <c r="S378" i="1"/>
  <c r="S72" i="1"/>
  <c r="S200" i="1"/>
  <c r="S205" i="1"/>
  <c r="S171" i="1"/>
  <c r="S223" i="1"/>
  <c r="S31" i="1"/>
  <c r="S384" i="1"/>
  <c r="S329" i="1"/>
  <c r="S337" i="1"/>
  <c r="S224" i="1"/>
  <c r="S155" i="1"/>
  <c r="S219" i="1"/>
  <c r="S355" i="1"/>
  <c r="S63" i="1"/>
  <c r="S248" i="1"/>
  <c r="S145" i="1"/>
  <c r="S331" i="1"/>
  <c r="S175" i="1"/>
  <c r="S243" i="1"/>
  <c r="S149" i="1"/>
  <c r="S320" i="1"/>
  <c r="S387" i="1"/>
  <c r="S310" i="1"/>
  <c r="S74" i="1"/>
  <c r="S272" i="1"/>
  <c r="S409" i="1"/>
  <c r="S136" i="1"/>
  <c r="S8" i="1"/>
  <c r="S212" i="1"/>
  <c r="S316" i="1"/>
  <c r="S192" i="1"/>
  <c r="S111" i="1"/>
  <c r="S39" i="1"/>
  <c r="S275" i="1"/>
  <c r="S327" i="1"/>
  <c r="S269" i="1"/>
  <c r="S322" i="1"/>
  <c r="S104" i="1"/>
  <c r="S341" i="1"/>
  <c r="S92" i="1"/>
  <c r="S216" i="1"/>
  <c r="S215" i="1"/>
  <c r="S118" i="1"/>
  <c r="S405" i="1"/>
  <c r="S321" i="1"/>
  <c r="S324" i="1"/>
  <c r="S403" i="1"/>
  <c r="S21" i="1"/>
  <c r="S339" i="1"/>
  <c r="S45" i="1"/>
  <c r="S314" i="1"/>
  <c r="S78" i="1"/>
  <c r="S23" i="1"/>
  <c r="S285" i="1"/>
  <c r="S19" i="1"/>
  <c r="S206" i="1"/>
  <c r="S411" i="1"/>
  <c r="S137" i="1"/>
  <c r="S121" i="1"/>
  <c r="S169" i="1"/>
  <c r="S295" i="1"/>
  <c r="S147" i="1"/>
  <c r="S265" i="1"/>
  <c r="S239" i="1"/>
  <c r="S198" i="1"/>
  <c r="S228" i="1"/>
  <c r="S188" i="1"/>
  <c r="S5" i="1"/>
  <c r="S138" i="1"/>
  <c r="S30" i="1"/>
  <c r="S303" i="1"/>
  <c r="S410" i="1"/>
  <c r="S99" i="1"/>
  <c r="S91" i="1"/>
  <c r="S351" i="1"/>
  <c r="S240" i="1"/>
  <c r="S76" i="1"/>
  <c r="S395" i="1"/>
  <c r="S197" i="1"/>
  <c r="S209" i="1"/>
  <c r="S64" i="1"/>
  <c r="S10" i="1"/>
  <c r="S346" i="1"/>
  <c r="S11" i="1"/>
  <c r="S402" i="1"/>
  <c r="S177" i="1"/>
  <c r="S107" i="1"/>
  <c r="S282" i="1"/>
  <c r="S256" i="1"/>
  <c r="S59" i="1"/>
  <c r="S398" i="1"/>
  <c r="S42" i="1"/>
  <c r="S110" i="1"/>
  <c r="S260" i="1"/>
  <c r="S51" i="1"/>
  <c r="S58" i="1"/>
  <c r="S172" i="1"/>
  <c r="S164" i="1"/>
  <c r="S393" i="1"/>
  <c r="S374" i="1"/>
  <c r="S311" i="1"/>
  <c r="S332" i="1"/>
  <c r="S366" i="1"/>
  <c r="S101" i="1"/>
  <c r="S345" i="1"/>
  <c r="S247" i="1"/>
  <c r="S105" i="1"/>
  <c r="S186" i="1"/>
  <c r="S18" i="1"/>
  <c r="S377" i="1"/>
  <c r="S93" i="1"/>
  <c r="S60" i="1"/>
  <c r="S365" i="1"/>
  <c r="S397" i="1"/>
  <c r="S231" i="1"/>
  <c r="S79" i="1"/>
  <c r="S293" i="1"/>
  <c r="S195" i="1"/>
  <c r="S315" i="1"/>
  <c r="S307" i="1"/>
  <c r="S373" i="1"/>
  <c r="S70" i="1"/>
  <c r="S326" i="1"/>
  <c r="S399" i="1"/>
  <c r="S204" i="1"/>
  <c r="S193" i="1"/>
  <c r="S120" i="1"/>
  <c r="S368" i="1"/>
  <c r="S336" i="1"/>
  <c r="S233" i="1"/>
  <c r="S359" i="1"/>
  <c r="S277" i="1"/>
  <c r="S232" i="1"/>
  <c r="S235" i="1"/>
  <c r="S84" i="1"/>
  <c r="S159" i="1"/>
  <c r="S273" i="1"/>
  <c r="S183" i="1"/>
  <c r="S242" i="1"/>
  <c r="S367" i="1"/>
  <c r="S408" i="1"/>
  <c r="S340" i="1"/>
  <c r="S33" i="1"/>
  <c r="S291" i="1"/>
  <c r="S263" i="1"/>
  <c r="S43" i="1"/>
  <c r="S44" i="1"/>
  <c r="S261" i="1"/>
  <c r="S238" i="1"/>
  <c r="S163" i="1"/>
  <c r="S284" i="1"/>
  <c r="S266" i="1"/>
  <c r="S77" i="1"/>
  <c r="S97" i="1"/>
  <c r="S38" i="1"/>
  <c r="S140" i="1"/>
  <c r="S9" i="1"/>
  <c r="S162" i="1"/>
  <c r="S146" i="1"/>
  <c r="S96" i="1"/>
  <c r="S67" i="1"/>
  <c r="S299" i="1"/>
  <c r="S53" i="1"/>
  <c r="S151" i="1"/>
  <c r="S86" i="1"/>
  <c r="S325" i="1"/>
  <c r="S160" i="1"/>
  <c r="S268" i="1"/>
  <c r="S166" i="1"/>
  <c r="S126" i="1"/>
  <c r="S379" i="1"/>
  <c r="S80" i="1"/>
  <c r="S306" i="1"/>
  <c r="S413" i="1"/>
  <c r="S142" i="1"/>
  <c r="S24" i="1"/>
  <c r="S22" i="1"/>
  <c r="S55" i="1"/>
  <c r="S253" i="1"/>
  <c r="S281" i="1"/>
  <c r="S407" i="1"/>
  <c r="S218" i="1"/>
  <c r="S264" i="1"/>
  <c r="S251" i="1"/>
  <c r="S187" i="1"/>
  <c r="S390" i="1"/>
  <c r="S165" i="1"/>
  <c r="S290" i="1"/>
  <c r="S26" i="1"/>
  <c r="S274" i="1"/>
  <c r="S49" i="1"/>
  <c r="S237" i="1"/>
  <c r="S194" i="1"/>
  <c r="S392" i="1"/>
  <c r="S56" i="1"/>
  <c r="S271" i="1"/>
  <c r="S296" i="1"/>
  <c r="S353" i="1"/>
  <c r="S83" i="1"/>
  <c r="S349" i="1"/>
  <c r="S305" i="1"/>
  <c r="S148" i="1"/>
  <c r="S88" i="1"/>
  <c r="S383" i="1"/>
  <c r="S362" i="1"/>
  <c r="S361" i="1"/>
  <c r="S108" i="1"/>
  <c r="S301" i="1"/>
  <c r="S259" i="1"/>
  <c r="S46" i="1"/>
  <c r="S89" i="1"/>
  <c r="S220" i="1"/>
  <c r="S344" i="1"/>
  <c r="S41" i="1"/>
  <c r="S131" i="1"/>
  <c r="S286" i="1"/>
  <c r="S130" i="1"/>
  <c r="S176" i="1"/>
  <c r="S82" i="1"/>
  <c r="S81" i="1"/>
  <c r="S100" i="1"/>
  <c r="S245" i="1"/>
  <c r="S401" i="1"/>
  <c r="S66" i="1"/>
  <c r="S62" i="1"/>
  <c r="S199" i="1"/>
  <c r="S250" i="1"/>
  <c r="S308" i="1"/>
  <c r="S124" i="1"/>
  <c r="S71" i="1"/>
  <c r="S54" i="1"/>
  <c r="S134" i="1"/>
  <c r="S144" i="1"/>
  <c r="S289" i="1"/>
  <c r="S189" i="1"/>
  <c r="S12" i="1"/>
  <c r="S65" i="1"/>
  <c r="S61" i="1"/>
  <c r="S32" i="1"/>
  <c r="S87" i="1"/>
  <c r="S132" i="1"/>
  <c r="S25" i="1"/>
  <c r="S376" i="1"/>
  <c r="S297" i="1"/>
  <c r="S125" i="1"/>
  <c r="S358" i="1"/>
  <c r="S157" i="1"/>
  <c r="S211" i="1"/>
  <c r="S382" i="1"/>
  <c r="S364" i="1"/>
  <c r="S139" i="1"/>
  <c r="S354" i="1"/>
  <c r="S338" i="1"/>
  <c r="S184" i="1"/>
  <c r="S309" i="1"/>
  <c r="S406" i="1"/>
  <c r="S298" i="1"/>
  <c r="S255" i="1"/>
  <c r="S279" i="1"/>
  <c r="S236" i="1"/>
  <c r="S229" i="1"/>
  <c r="S180" i="1"/>
  <c r="S75" i="1"/>
  <c r="S106" i="1"/>
  <c r="S57" i="1"/>
  <c r="S389" i="1"/>
  <c r="S222" i="1"/>
  <c r="S333" i="1"/>
  <c r="S17" i="1"/>
  <c r="S217" i="1"/>
  <c r="S352" i="1"/>
  <c r="S334" i="1"/>
  <c r="S90" i="1"/>
  <c r="S94" i="1"/>
  <c r="S191" i="1"/>
  <c r="S133" i="1"/>
  <c r="S102" i="1"/>
  <c r="S375" i="1"/>
  <c r="S109" i="1"/>
  <c r="S34" i="1"/>
  <c r="S371" i="1"/>
  <c r="S369" i="1"/>
  <c r="S276" i="1"/>
  <c r="S113" i="1"/>
  <c r="S363" i="1"/>
  <c r="S318" i="1"/>
  <c r="S141" i="1"/>
  <c r="S262" i="1"/>
  <c r="S85" i="1"/>
  <c r="S13" i="1"/>
  <c r="S179" i="1"/>
  <c r="S114" i="1"/>
  <c r="S323" i="1"/>
  <c r="S400" i="1"/>
  <c r="S116" i="1"/>
  <c r="S201" i="1"/>
  <c r="S40" i="1"/>
  <c r="S302" i="1"/>
  <c r="S123" i="1"/>
  <c r="S36" i="1"/>
  <c r="S119" i="1"/>
  <c r="S258" i="1"/>
  <c r="S350" i="1"/>
  <c r="S4" i="1"/>
  <c r="S2" i="1"/>
  <c r="S3" i="1"/>
  <c r="Q372" i="1"/>
  <c r="Q304" i="1"/>
  <c r="Q178" i="1"/>
  <c r="Q68" i="1"/>
  <c r="Q27" i="1"/>
  <c r="Q213" i="1"/>
  <c r="Q267" i="1"/>
  <c r="Q35" i="1"/>
  <c r="Q208" i="1"/>
  <c r="Q335" i="1"/>
  <c r="Q181" i="1"/>
  <c r="Q330" i="1"/>
  <c r="Q227" i="1"/>
  <c r="Q185" i="1"/>
  <c r="Q313" i="1"/>
  <c r="Q161" i="1"/>
  <c r="Q20" i="1"/>
  <c r="Q221" i="1"/>
  <c r="Q283" i="1"/>
  <c r="Q214" i="1"/>
  <c r="Q69" i="1"/>
  <c r="Q73" i="1"/>
  <c r="Q182" i="1"/>
  <c r="Q48" i="1"/>
  <c r="Q129" i="1"/>
  <c r="Q347" i="1"/>
  <c r="Q278" i="1"/>
  <c r="Q152" i="1"/>
  <c r="Q252" i="1"/>
  <c r="Q154" i="1"/>
  <c r="Q292" i="1"/>
  <c r="Q29" i="1"/>
  <c r="Q50" i="1"/>
  <c r="Q257" i="1"/>
  <c r="Q385" i="1"/>
  <c r="Q300" i="1"/>
  <c r="Q122" i="1"/>
  <c r="Q6" i="1"/>
  <c r="Q246" i="1"/>
  <c r="Q95" i="1"/>
  <c r="Q203" i="1"/>
  <c r="Q356" i="1"/>
  <c r="Q360" i="1"/>
  <c r="Q52" i="1"/>
  <c r="Q230" i="1"/>
  <c r="Q196" i="1"/>
  <c r="Q170" i="1"/>
  <c r="Q127" i="1"/>
  <c r="Q207" i="1"/>
  <c r="Q153" i="1"/>
  <c r="Q16" i="1"/>
  <c r="Q143" i="1"/>
  <c r="Q168" i="1"/>
  <c r="Q249" i="1"/>
  <c r="Q412" i="1"/>
  <c r="Q394" i="1"/>
  <c r="Q37" i="1"/>
  <c r="Q254" i="1"/>
  <c r="Q244" i="1"/>
  <c r="Q47" i="1"/>
  <c r="Q117" i="1"/>
  <c r="Q14" i="1"/>
  <c r="Q15" i="1"/>
  <c r="Q370" i="1"/>
  <c r="Q135" i="1"/>
  <c r="Q115" i="1"/>
  <c r="Q342" i="1"/>
  <c r="Q388" i="1"/>
  <c r="Q156" i="1"/>
  <c r="Q225" i="1"/>
  <c r="Q241" i="1"/>
  <c r="Q381" i="1"/>
  <c r="Q348" i="1"/>
  <c r="Q173" i="1"/>
  <c r="Q210" i="1"/>
  <c r="Q287" i="1"/>
  <c r="Q396" i="1"/>
  <c r="Q150" i="1"/>
  <c r="Q103" i="1"/>
  <c r="Q343" i="1"/>
  <c r="Q234" i="1"/>
  <c r="Q226" i="1"/>
  <c r="Q380" i="1"/>
  <c r="Q294" i="1"/>
  <c r="Q312" i="1"/>
  <c r="Q386" i="1"/>
  <c r="Q317" i="1"/>
  <c r="Q319" i="1"/>
  <c r="Q190" i="1"/>
  <c r="Q167" i="1"/>
  <c r="Q28" i="1"/>
  <c r="Q280" i="1"/>
  <c r="Q404" i="1"/>
  <c r="Q357" i="1"/>
  <c r="Q328" i="1"/>
  <c r="Q112" i="1"/>
  <c r="Q128" i="1"/>
  <c r="Q7" i="1"/>
  <c r="Q98" i="1"/>
  <c r="Q391" i="1"/>
  <c r="Q174" i="1"/>
  <c r="Q202" i="1"/>
  <c r="Q288" i="1"/>
  <c r="Q270" i="1"/>
  <c r="Q158" i="1"/>
  <c r="Q378" i="1"/>
  <c r="Q72" i="1"/>
  <c r="Q200" i="1"/>
  <c r="Q205" i="1"/>
  <c r="Q171" i="1"/>
  <c r="Q223" i="1"/>
  <c r="Q31" i="1"/>
  <c r="Q384" i="1"/>
  <c r="Q329" i="1"/>
  <c r="Q337" i="1"/>
  <c r="Q224" i="1"/>
  <c r="Q155" i="1"/>
  <c r="Q219" i="1"/>
  <c r="Q355" i="1"/>
  <c r="Q63" i="1"/>
  <c r="Q248" i="1"/>
  <c r="Q145" i="1"/>
  <c r="Q331" i="1"/>
  <c r="Q175" i="1"/>
  <c r="Q243" i="1"/>
  <c r="Q149" i="1"/>
  <c r="Q320" i="1"/>
  <c r="Q387" i="1"/>
  <c r="Q310" i="1"/>
  <c r="Q74" i="1"/>
  <c r="Q272" i="1"/>
  <c r="Q409" i="1"/>
  <c r="Q136" i="1"/>
  <c r="Q8" i="1"/>
  <c r="Q212" i="1"/>
  <c r="Q316" i="1"/>
  <c r="Q192" i="1"/>
  <c r="Q111" i="1"/>
  <c r="Q39" i="1"/>
  <c r="Q275" i="1"/>
  <c r="Q327" i="1"/>
  <c r="Q269" i="1"/>
  <c r="Q322" i="1"/>
  <c r="Q104" i="1"/>
  <c r="Q341" i="1"/>
  <c r="Q92" i="1"/>
  <c r="Q216" i="1"/>
  <c r="Q215" i="1"/>
  <c r="Q118" i="1"/>
  <c r="Q405" i="1"/>
  <c r="Q321" i="1"/>
  <c r="Q324" i="1"/>
  <c r="Q403" i="1"/>
  <c r="Q21" i="1"/>
  <c r="Q339" i="1"/>
  <c r="Q45" i="1"/>
  <c r="Q314" i="1"/>
  <c r="Q78" i="1"/>
  <c r="Q23" i="1"/>
  <c r="Q285" i="1"/>
  <c r="Q19" i="1"/>
  <c r="Q206" i="1"/>
  <c r="Q411" i="1"/>
  <c r="Q137" i="1"/>
  <c r="Q121" i="1"/>
  <c r="Q169" i="1"/>
  <c r="Q295" i="1"/>
  <c r="Q147" i="1"/>
  <c r="Q265" i="1"/>
  <c r="Q239" i="1"/>
  <c r="Q198" i="1"/>
  <c r="Q228" i="1"/>
  <c r="Q188" i="1"/>
  <c r="Q5" i="1"/>
  <c r="Q138" i="1"/>
  <c r="Q30" i="1"/>
  <c r="Q303" i="1"/>
  <c r="Q410" i="1"/>
  <c r="Q99" i="1"/>
  <c r="Q91" i="1"/>
  <c r="Q351" i="1"/>
  <c r="Q240" i="1"/>
  <c r="Q76" i="1"/>
  <c r="Q395" i="1"/>
  <c r="Q197" i="1"/>
  <c r="Q209" i="1"/>
  <c r="Q64" i="1"/>
  <c r="Q10" i="1"/>
  <c r="Q346" i="1"/>
  <c r="Q11" i="1"/>
  <c r="Q402" i="1"/>
  <c r="Q177" i="1"/>
  <c r="Q107" i="1"/>
  <c r="Q282" i="1"/>
  <c r="Q256" i="1"/>
  <c r="Q59" i="1"/>
  <c r="Q398" i="1"/>
  <c r="Q42" i="1"/>
  <c r="Q110" i="1"/>
  <c r="Q260" i="1"/>
  <c r="Q51" i="1"/>
  <c r="Q58" i="1"/>
  <c r="Q172" i="1"/>
  <c r="Q164" i="1"/>
  <c r="Q393" i="1"/>
  <c r="Q374" i="1"/>
  <c r="Q311" i="1"/>
  <c r="Q332" i="1"/>
  <c r="Q366" i="1"/>
  <c r="Q101" i="1"/>
  <c r="Q345" i="1"/>
  <c r="Q247" i="1"/>
  <c r="Q105" i="1"/>
  <c r="Q186" i="1"/>
  <c r="Q18" i="1"/>
  <c r="Q377" i="1"/>
  <c r="Q93" i="1"/>
  <c r="Q60" i="1"/>
  <c r="Q365" i="1"/>
  <c r="Q397" i="1"/>
  <c r="Q231" i="1"/>
  <c r="Q79" i="1"/>
  <c r="Q293" i="1"/>
  <c r="Q195" i="1"/>
  <c r="Q315" i="1"/>
  <c r="Q307" i="1"/>
  <c r="Q373" i="1"/>
  <c r="Q70" i="1"/>
  <c r="Q326" i="1"/>
  <c r="Q399" i="1"/>
  <c r="Q204" i="1"/>
  <c r="Q193" i="1"/>
  <c r="Q120" i="1"/>
  <c r="Q368" i="1"/>
  <c r="Q336" i="1"/>
  <c r="Q233" i="1"/>
  <c r="Q359" i="1"/>
  <c r="Q277" i="1"/>
  <c r="Q232" i="1"/>
  <c r="Q235" i="1"/>
  <c r="Q84" i="1"/>
  <c r="Q159" i="1"/>
  <c r="Q273" i="1"/>
  <c r="Q183" i="1"/>
  <c r="Q242" i="1"/>
  <c r="Q367" i="1"/>
  <c r="Q408" i="1"/>
  <c r="Q340" i="1"/>
  <c r="Q33" i="1"/>
  <c r="Q291" i="1"/>
  <c r="Q263" i="1"/>
  <c r="Q43" i="1"/>
  <c r="Q44" i="1"/>
  <c r="Q261" i="1"/>
  <c r="Q238" i="1"/>
  <c r="Q163" i="1"/>
  <c r="Q284" i="1"/>
  <c r="Q266" i="1"/>
  <c r="Q77" i="1"/>
  <c r="Q97" i="1"/>
  <c r="Q38" i="1"/>
  <c r="Q140" i="1"/>
  <c r="Q9" i="1"/>
  <c r="Q162" i="1"/>
  <c r="Q146" i="1"/>
  <c r="Q96" i="1"/>
  <c r="Q67" i="1"/>
  <c r="Q299" i="1"/>
  <c r="Q53" i="1"/>
  <c r="Q151" i="1"/>
  <c r="Q86" i="1"/>
  <c r="Q325" i="1"/>
  <c r="Q160" i="1"/>
  <c r="Q268" i="1"/>
  <c r="Q166" i="1"/>
  <c r="Q126" i="1"/>
  <c r="Q379" i="1"/>
  <c r="Q80" i="1"/>
  <c r="Q306" i="1"/>
  <c r="Q413" i="1"/>
  <c r="Q142" i="1"/>
  <c r="Q24" i="1"/>
  <c r="Q22" i="1"/>
  <c r="Q55" i="1"/>
  <c r="Q253" i="1"/>
  <c r="Q281" i="1"/>
  <c r="Q407" i="1"/>
  <c r="Q218" i="1"/>
  <c r="Q264" i="1"/>
  <c r="Q251" i="1"/>
  <c r="Q187" i="1"/>
  <c r="Q390" i="1"/>
  <c r="Q165" i="1"/>
  <c r="Q290" i="1"/>
  <c r="Q26" i="1"/>
  <c r="Q274" i="1"/>
  <c r="Q49" i="1"/>
  <c r="Q237" i="1"/>
  <c r="Q194" i="1"/>
  <c r="Q392" i="1"/>
  <c r="Q56" i="1"/>
  <c r="Q271" i="1"/>
  <c r="Q296" i="1"/>
  <c r="Q353" i="1"/>
  <c r="Q83" i="1"/>
  <c r="Q349" i="1"/>
  <c r="Q305" i="1"/>
  <c r="Q148" i="1"/>
  <c r="Q88" i="1"/>
  <c r="Q383" i="1"/>
  <c r="Q362" i="1"/>
  <c r="Q361" i="1"/>
  <c r="Q108" i="1"/>
  <c r="Q301" i="1"/>
  <c r="Q259" i="1"/>
  <c r="Q46" i="1"/>
  <c r="Q89" i="1"/>
  <c r="Q220" i="1"/>
  <c r="Q344" i="1"/>
  <c r="Q41" i="1"/>
  <c r="Q131" i="1"/>
  <c r="Q286" i="1"/>
  <c r="Q130" i="1"/>
  <c r="Q176" i="1"/>
  <c r="Q82" i="1"/>
  <c r="Q81" i="1"/>
  <c r="Q100" i="1"/>
  <c r="Q245" i="1"/>
  <c r="Q401" i="1"/>
  <c r="Q66" i="1"/>
  <c r="Q62" i="1"/>
  <c r="Q199" i="1"/>
  <c r="Q250" i="1"/>
  <c r="Q308" i="1"/>
  <c r="Q124" i="1"/>
  <c r="Q71" i="1"/>
  <c r="Q54" i="1"/>
  <c r="Q134" i="1"/>
  <c r="Q144" i="1"/>
  <c r="Q289" i="1"/>
  <c r="Q189" i="1"/>
  <c r="Q12" i="1"/>
  <c r="Q65" i="1"/>
  <c r="Q61" i="1"/>
  <c r="Q32" i="1"/>
  <c r="Q87" i="1"/>
  <c r="Q132" i="1"/>
  <c r="Q25" i="1"/>
  <c r="Q376" i="1"/>
  <c r="Q297" i="1"/>
  <c r="Q125" i="1"/>
  <c r="Q358" i="1"/>
  <c r="Q157" i="1"/>
  <c r="Q211" i="1"/>
  <c r="Q382" i="1"/>
  <c r="Q364" i="1"/>
  <c r="Q139" i="1"/>
  <c r="Q354" i="1"/>
  <c r="Q338" i="1"/>
  <c r="Q184" i="1"/>
  <c r="Q309" i="1"/>
  <c r="Q406" i="1"/>
  <c r="Q298" i="1"/>
  <c r="Q255" i="1"/>
  <c r="Q279" i="1"/>
  <c r="Q236" i="1"/>
  <c r="Q229" i="1"/>
  <c r="Q180" i="1"/>
  <c r="Q75" i="1"/>
  <c r="Q106" i="1"/>
  <c r="Q57" i="1"/>
  <c r="Q389" i="1"/>
  <c r="Q222" i="1"/>
  <c r="Q333" i="1"/>
  <c r="Q17" i="1"/>
  <c r="Q217" i="1"/>
  <c r="Q352" i="1"/>
  <c r="Q334" i="1"/>
  <c r="Q90" i="1"/>
  <c r="Q94" i="1"/>
  <c r="Q191" i="1"/>
  <c r="Q133" i="1"/>
  <c r="Q102" i="1"/>
  <c r="Q375" i="1"/>
  <c r="Q109" i="1"/>
  <c r="Q34" i="1"/>
  <c r="Q371" i="1"/>
  <c r="Q369" i="1"/>
  <c r="Q276" i="1"/>
  <c r="Q113" i="1"/>
  <c r="Q363" i="1"/>
  <c r="Q318" i="1"/>
  <c r="Q141" i="1"/>
  <c r="Q262" i="1"/>
  <c r="Q85" i="1"/>
  <c r="Q13" i="1"/>
  <c r="Q179" i="1"/>
  <c r="Q114" i="1"/>
  <c r="Q323" i="1"/>
  <c r="Q400" i="1"/>
  <c r="Q116" i="1"/>
  <c r="Q201" i="1"/>
  <c r="Q40" i="1"/>
  <c r="Q302" i="1"/>
  <c r="Q123" i="1"/>
  <c r="Q36" i="1"/>
  <c r="Q119" i="1"/>
  <c r="Q258" i="1"/>
  <c r="Q350" i="1"/>
  <c r="Q4" i="1"/>
  <c r="Q3" i="1"/>
  <c r="D69" i="2"/>
  <c r="F69" i="2" s="1"/>
  <c r="D42" i="12"/>
  <c r="D15" i="12"/>
  <c r="AB15" i="12"/>
  <c r="X15" i="12"/>
  <c r="T15" i="12"/>
  <c r="P15" i="12"/>
  <c r="L15" i="12"/>
  <c r="H15" i="12"/>
  <c r="D39" i="12"/>
  <c r="D36" i="12"/>
  <c r="D30" i="12"/>
  <c r="D27" i="12"/>
  <c r="D24" i="12"/>
  <c r="D21" i="12"/>
  <c r="P3" i="12"/>
  <c r="H21" i="12"/>
  <c r="H24" i="12"/>
  <c r="H27" i="12"/>
  <c r="L30" i="12"/>
  <c r="L27" i="12"/>
  <c r="L24" i="12"/>
  <c r="L21" i="12"/>
  <c r="P21" i="12"/>
  <c r="P24" i="12"/>
  <c r="P27" i="12"/>
  <c r="P30" i="12"/>
  <c r="T27" i="12"/>
  <c r="T24" i="12"/>
  <c r="T21" i="12"/>
  <c r="X21" i="12"/>
  <c r="X24" i="12"/>
  <c r="X27" i="12"/>
  <c r="AB21" i="12"/>
  <c r="AB24" i="12"/>
  <c r="AB27" i="12"/>
  <c r="AB30" i="12"/>
  <c r="D67" i="2"/>
  <c r="AB5" i="12" l="1"/>
  <c r="D2" i="2"/>
  <c r="D68" i="2" l="1"/>
  <c r="F68" i="2" s="1"/>
  <c r="F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X4" i="1"/>
  <c r="Y4" i="1" s="1"/>
  <c r="X2" i="1"/>
  <c r="Y2" i="1" s="1"/>
  <c r="T385" i="1"/>
  <c r="T300" i="1"/>
  <c r="T122" i="1"/>
  <c r="T6" i="1"/>
  <c r="T360" i="1"/>
  <c r="T52" i="1"/>
  <c r="T153" i="1"/>
  <c r="T16" i="1"/>
  <c r="T143" i="1"/>
  <c r="T230" i="1"/>
  <c r="T372" i="1"/>
  <c r="T304" i="1"/>
  <c r="T394" i="1"/>
  <c r="T178" i="1"/>
  <c r="T68" i="1"/>
  <c r="T37" i="1"/>
  <c r="T27" i="1"/>
  <c r="T213" i="1"/>
  <c r="T267" i="1"/>
  <c r="T35" i="1"/>
  <c r="T254" i="1"/>
  <c r="T208" i="1"/>
  <c r="T335" i="1"/>
  <c r="T181" i="1"/>
  <c r="T330" i="1"/>
  <c r="T227" i="1"/>
  <c r="T185" i="1"/>
  <c r="T313" i="1"/>
  <c r="T161" i="1"/>
  <c r="T20" i="1"/>
  <c r="T221" i="1"/>
  <c r="T283" i="1"/>
  <c r="T214" i="1"/>
  <c r="T69" i="1"/>
  <c r="T73" i="1"/>
  <c r="T182" i="1"/>
  <c r="T95" i="1"/>
  <c r="T48" i="1"/>
  <c r="T129" i="1"/>
  <c r="T347" i="1"/>
  <c r="T278" i="1"/>
  <c r="T152" i="1"/>
  <c r="T252" i="1"/>
  <c r="T246" i="1"/>
  <c r="T389" i="1"/>
  <c r="T222" i="1"/>
  <c r="T333" i="1"/>
  <c r="T17" i="1"/>
  <c r="T154" i="1"/>
  <c r="T217" i="1"/>
  <c r="T352" i="1"/>
  <c r="T292" i="1"/>
  <c r="T334" i="1"/>
  <c r="T90" i="1"/>
  <c r="T94" i="1"/>
  <c r="T29" i="1"/>
  <c r="T191" i="1"/>
  <c r="T133" i="1"/>
  <c r="T102" i="1"/>
  <c r="T375" i="1"/>
  <c r="T109" i="1"/>
  <c r="T34" i="1"/>
  <c r="T371" i="1"/>
  <c r="T369" i="1"/>
  <c r="T196" i="1"/>
  <c r="T170" i="1"/>
  <c r="T127" i="1"/>
  <c r="T207" i="1"/>
  <c r="T276" i="1"/>
  <c r="T113" i="1"/>
  <c r="T363" i="1"/>
  <c r="T318" i="1"/>
  <c r="T141" i="1"/>
  <c r="T262" i="1"/>
  <c r="T180" i="1"/>
  <c r="T75" i="1"/>
  <c r="T106" i="1"/>
  <c r="T57" i="1"/>
  <c r="T400" i="1"/>
  <c r="T116" i="1"/>
  <c r="T201" i="1"/>
  <c r="T40" i="1"/>
  <c r="T302" i="1"/>
  <c r="T123" i="1"/>
  <c r="T36" i="1"/>
  <c r="T119" i="1"/>
  <c r="T258" i="1"/>
  <c r="T350" i="1"/>
  <c r="T85" i="1"/>
  <c r="T13" i="1"/>
  <c r="T179" i="1"/>
  <c r="T114" i="1"/>
  <c r="T323" i="1"/>
  <c r="T229" i="1"/>
  <c r="T98" i="1"/>
  <c r="T391" i="1"/>
  <c r="T174" i="1"/>
  <c r="T202" i="1"/>
  <c r="T288" i="1"/>
  <c r="T270" i="1"/>
  <c r="T158" i="1"/>
  <c r="T378" i="1"/>
  <c r="T72" i="1"/>
  <c r="T200" i="1"/>
  <c r="T205" i="1"/>
  <c r="T171" i="1"/>
  <c r="T223" i="1"/>
  <c r="T31" i="1"/>
  <c r="T384" i="1"/>
  <c r="T329" i="1"/>
  <c r="T337" i="1"/>
  <c r="T224" i="1"/>
  <c r="T188" i="1"/>
  <c r="T5" i="1"/>
  <c r="T138" i="1"/>
  <c r="T261" i="1"/>
  <c r="T30" i="1"/>
  <c r="T303" i="1"/>
  <c r="T410" i="1"/>
  <c r="T99" i="1"/>
  <c r="T91" i="1"/>
  <c r="T351" i="1"/>
  <c r="T244" i="1"/>
  <c r="T240" i="1"/>
  <c r="T76" i="1"/>
  <c r="T395" i="1"/>
  <c r="T197" i="1"/>
  <c r="T209" i="1"/>
  <c r="T64" i="1"/>
  <c r="T155" i="1"/>
  <c r="T219" i="1"/>
  <c r="T355" i="1"/>
  <c r="T63" i="1"/>
  <c r="T338" i="1"/>
  <c r="T248" i="1"/>
  <c r="T145" i="1"/>
  <c r="T54" i="1"/>
  <c r="T331" i="1"/>
  <c r="T50" i="1"/>
  <c r="T175" i="1"/>
  <c r="T134" i="1"/>
  <c r="T243" i="1"/>
  <c r="T149" i="1"/>
  <c r="T297" i="1"/>
  <c r="T144" i="1"/>
  <c r="T238" i="1"/>
  <c r="T320" i="1"/>
  <c r="T387" i="1"/>
  <c r="T310" i="1"/>
  <c r="T289" i="1"/>
  <c r="T74" i="1"/>
  <c r="T272" i="1"/>
  <c r="T409" i="1"/>
  <c r="T136" i="1"/>
  <c r="T8" i="1"/>
  <c r="T212" i="1"/>
  <c r="T316" i="1"/>
  <c r="T192" i="1"/>
  <c r="T111" i="1"/>
  <c r="T203" i="1"/>
  <c r="T39" i="1"/>
  <c r="T275" i="1"/>
  <c r="T327" i="1"/>
  <c r="T269" i="1"/>
  <c r="T356" i="1"/>
  <c r="T322" i="1"/>
  <c r="T104" i="1"/>
  <c r="T341" i="1"/>
  <c r="T92" i="1"/>
  <c r="T216" i="1"/>
  <c r="T215" i="1"/>
  <c r="T257" i="1"/>
  <c r="T118" i="1"/>
  <c r="T405" i="1"/>
  <c r="T321" i="1"/>
  <c r="T324" i="1"/>
  <c r="T403" i="1"/>
  <c r="T21" i="1"/>
  <c r="T339" i="1"/>
  <c r="T45" i="1"/>
  <c r="T314" i="1"/>
  <c r="T78" i="1"/>
  <c r="T23" i="1"/>
  <c r="T285" i="1"/>
  <c r="T19" i="1"/>
  <c r="T206" i="1"/>
  <c r="T411" i="1"/>
  <c r="T10" i="1"/>
  <c r="T346" i="1"/>
  <c r="T11" i="1"/>
  <c r="T402" i="1"/>
  <c r="T177" i="1"/>
  <c r="T107" i="1"/>
  <c r="T282" i="1"/>
  <c r="T256" i="1"/>
  <c r="T59" i="1"/>
  <c r="T398" i="1"/>
  <c r="T42" i="1"/>
  <c r="T110" i="1"/>
  <c r="T260" i="1"/>
  <c r="T51" i="1"/>
  <c r="T58" i="1"/>
  <c r="T189" i="1"/>
  <c r="T172" i="1"/>
  <c r="T164" i="1"/>
  <c r="T393" i="1"/>
  <c r="T374" i="1"/>
  <c r="T12" i="1"/>
  <c r="T311" i="1"/>
  <c r="T332" i="1"/>
  <c r="T125" i="1"/>
  <c r="T366" i="1"/>
  <c r="T101" i="1"/>
  <c r="T345" i="1"/>
  <c r="T247" i="1"/>
  <c r="T105" i="1"/>
  <c r="T65" i="1"/>
  <c r="T186" i="1"/>
  <c r="T18" i="1"/>
  <c r="T61" i="1"/>
  <c r="T377" i="1"/>
  <c r="T93" i="1"/>
  <c r="T60" i="1"/>
  <c r="T365" i="1"/>
  <c r="T397" i="1"/>
  <c r="T231" i="1"/>
  <c r="T79" i="1"/>
  <c r="T293" i="1"/>
  <c r="T195" i="1"/>
  <c r="T315" i="1"/>
  <c r="T137" i="1"/>
  <c r="T121" i="1"/>
  <c r="T307" i="1"/>
  <c r="T169" i="1"/>
  <c r="T295" i="1"/>
  <c r="T373" i="1"/>
  <c r="T70" i="1"/>
  <c r="T326" i="1"/>
  <c r="T147" i="1"/>
  <c r="T399" i="1"/>
  <c r="T265" i="1"/>
  <c r="T239" i="1"/>
  <c r="T204" i="1"/>
  <c r="T198" i="1"/>
  <c r="T228" i="1"/>
  <c r="T193" i="1"/>
  <c r="T120" i="1"/>
  <c r="T368" i="1"/>
  <c r="T336" i="1"/>
  <c r="T233" i="1"/>
  <c r="T359" i="1"/>
  <c r="T277" i="1"/>
  <c r="T232" i="1"/>
  <c r="T235" i="1"/>
  <c r="T84" i="1"/>
  <c r="T159" i="1"/>
  <c r="T163" i="1"/>
  <c r="T284" i="1"/>
  <c r="T266" i="1"/>
  <c r="T77" i="1"/>
  <c r="T97" i="1"/>
  <c r="T38" i="1"/>
  <c r="T140" i="1"/>
  <c r="T9" i="1"/>
  <c r="T162" i="1"/>
  <c r="T146" i="1"/>
  <c r="T96" i="1"/>
  <c r="T87" i="1"/>
  <c r="T132" i="1"/>
  <c r="T25" i="1"/>
  <c r="T376" i="1"/>
  <c r="T168" i="1"/>
  <c r="T263" i="1"/>
  <c r="T249" i="1"/>
  <c r="T43" i="1"/>
  <c r="T412" i="1"/>
  <c r="T44" i="1"/>
  <c r="T67" i="1"/>
  <c r="T299" i="1"/>
  <c r="T53" i="1"/>
  <c r="T151" i="1"/>
  <c r="T86" i="1"/>
  <c r="T325" i="1"/>
  <c r="T160" i="1"/>
  <c r="T268" i="1"/>
  <c r="T166" i="1"/>
  <c r="T126" i="1"/>
  <c r="T413" i="1"/>
  <c r="T142" i="1"/>
  <c r="T139" i="1"/>
  <c r="T354" i="1"/>
  <c r="T184" i="1"/>
  <c r="T24" i="1"/>
  <c r="T298" i="1"/>
  <c r="T22" i="1"/>
  <c r="T55" i="1"/>
  <c r="T253" i="1"/>
  <c r="T281" i="1"/>
  <c r="T407" i="1"/>
  <c r="T309" i="1"/>
  <c r="T406" i="1"/>
  <c r="T218" i="1"/>
  <c r="T264" i="1"/>
  <c r="T251" i="1"/>
  <c r="T187" i="1"/>
  <c r="T390" i="1"/>
  <c r="T165" i="1"/>
  <c r="T255" i="1"/>
  <c r="T290" i="1"/>
  <c r="T26" i="1"/>
  <c r="T306" i="1"/>
  <c r="T15" i="1"/>
  <c r="T370" i="1"/>
  <c r="T135" i="1"/>
  <c r="T115" i="1"/>
  <c r="T342" i="1"/>
  <c r="T388" i="1"/>
  <c r="T156" i="1"/>
  <c r="T47" i="1"/>
  <c r="T117" i="1"/>
  <c r="T14" i="1"/>
  <c r="T396" i="1"/>
  <c r="T150" i="1"/>
  <c r="T103" i="1"/>
  <c r="T343" i="1"/>
  <c r="T279" i="1"/>
  <c r="T234" i="1"/>
  <c r="T226" i="1"/>
  <c r="T380" i="1"/>
  <c r="T294" i="1"/>
  <c r="T312" i="1"/>
  <c r="T386" i="1"/>
  <c r="T225" i="1"/>
  <c r="T317" i="1"/>
  <c r="T319" i="1"/>
  <c r="T379" i="1"/>
  <c r="T190" i="1"/>
  <c r="T358" i="1"/>
  <c r="T157" i="1"/>
  <c r="T32" i="1"/>
  <c r="T236" i="1"/>
  <c r="T211" i="1"/>
  <c r="T382" i="1"/>
  <c r="T364" i="1"/>
  <c r="T167" i="1"/>
  <c r="T28" i="1"/>
  <c r="T280" i="1"/>
  <c r="T404" i="1"/>
  <c r="T357" i="1"/>
  <c r="T328" i="1"/>
  <c r="T112" i="1"/>
  <c r="T128" i="1"/>
  <c r="T7" i="1"/>
  <c r="T348" i="1"/>
  <c r="T173" i="1"/>
  <c r="T210" i="1"/>
  <c r="T287" i="1"/>
  <c r="T381" i="1"/>
  <c r="T273" i="1"/>
  <c r="T183" i="1"/>
  <c r="T242" i="1"/>
  <c r="T367" i="1"/>
  <c r="T408" i="1"/>
  <c r="T340" i="1"/>
  <c r="T33" i="1"/>
  <c r="T291" i="1"/>
  <c r="T130" i="1"/>
  <c r="T176" i="1"/>
  <c r="T82" i="1"/>
  <c r="T81" i="1"/>
  <c r="T100" i="1"/>
  <c r="T245" i="1"/>
  <c r="T401" i="1"/>
  <c r="T66" i="1"/>
  <c r="T62" i="1"/>
  <c r="T199" i="1"/>
  <c r="T250" i="1"/>
  <c r="T308" i="1"/>
  <c r="T124" i="1"/>
  <c r="T71" i="1"/>
  <c r="T286" i="1"/>
  <c r="T383" i="1"/>
  <c r="T362" i="1"/>
  <c r="T361" i="1"/>
  <c r="T274" i="1"/>
  <c r="T49" i="1"/>
  <c r="T237" i="1"/>
  <c r="T194" i="1"/>
  <c r="T353" i="1"/>
  <c r="T83" i="1"/>
  <c r="T349" i="1"/>
  <c r="T305" i="1"/>
  <c r="T392" i="1"/>
  <c r="T56" i="1"/>
  <c r="T271" i="1"/>
  <c r="T296" i="1"/>
  <c r="T88" i="1"/>
  <c r="T41" i="1"/>
  <c r="T108" i="1"/>
  <c r="T301" i="1"/>
  <c r="T131" i="1"/>
  <c r="T220" i="1"/>
  <c r="T148" i="1"/>
  <c r="T241" i="1"/>
  <c r="T80" i="1"/>
  <c r="T259" i="1"/>
  <c r="T46" i="1"/>
  <c r="T89" i="1"/>
  <c r="T344" i="1"/>
  <c r="T4" i="1"/>
  <c r="T2" i="1"/>
  <c r="X3" i="1"/>
  <c r="Y3" i="1" s="1"/>
  <c r="T3" i="1"/>
  <c r="U2" i="1" l="1"/>
  <c r="U46" i="1"/>
  <c r="X46" i="1" s="1"/>
  <c r="Y46" i="1" s="1"/>
  <c r="U148" i="1"/>
  <c r="X148" i="1" s="1"/>
  <c r="U108" i="1"/>
  <c r="X108" i="1" s="1"/>
  <c r="AD108" i="1" s="1"/>
  <c r="U271" i="1"/>
  <c r="X271" i="1" s="1"/>
  <c r="AA271" i="1" s="1"/>
  <c r="U349" i="1"/>
  <c r="X349" i="1" s="1"/>
  <c r="Y349" i="1" s="1"/>
  <c r="U407" i="1"/>
  <c r="X407" i="1" s="1"/>
  <c r="Y407" i="1" s="1"/>
  <c r="U22" i="1"/>
  <c r="X22" i="1" s="1"/>
  <c r="AE22" i="1" s="1"/>
  <c r="U354" i="1"/>
  <c r="X354" i="1" s="1"/>
  <c r="Y354" i="1" s="1"/>
  <c r="U126" i="1"/>
  <c r="X126" i="1" s="1"/>
  <c r="AC126" i="1" s="1"/>
  <c r="U325" i="1"/>
  <c r="X325" i="1" s="1"/>
  <c r="AA325" i="1" s="1"/>
  <c r="U299" i="1"/>
  <c r="X299" i="1" s="1"/>
  <c r="U43" i="1"/>
  <c r="X43" i="1" s="1"/>
  <c r="U376" i="1"/>
  <c r="X376" i="1" s="1"/>
  <c r="U96" i="1"/>
  <c r="X96" i="1" s="1"/>
  <c r="AE96" i="1" s="1"/>
  <c r="U140" i="1"/>
  <c r="X140" i="1" s="1"/>
  <c r="U266" i="1"/>
  <c r="X266" i="1" s="1"/>
  <c r="Y266" i="1" s="1"/>
  <c r="U84" i="1"/>
  <c r="X84" i="1" s="1"/>
  <c r="AB84" i="1" s="1"/>
  <c r="U359" i="1"/>
  <c r="X359" i="1" s="1"/>
  <c r="U120" i="1"/>
  <c r="X120" i="1" s="1"/>
  <c r="AB120" i="1" s="1"/>
  <c r="U204" i="1"/>
  <c r="X204" i="1" s="1"/>
  <c r="AE204" i="1" s="1"/>
  <c r="U147" i="1"/>
  <c r="X147" i="1" s="1"/>
  <c r="U295" i="1"/>
  <c r="X295" i="1" s="1"/>
  <c r="U137" i="1"/>
  <c r="X137" i="1" s="1"/>
  <c r="U79" i="1"/>
  <c r="X79" i="1" s="1"/>
  <c r="AE79" i="1" s="1"/>
  <c r="U60" i="1"/>
  <c r="X60" i="1" s="1"/>
  <c r="AC60" i="1" s="1"/>
  <c r="U18" i="1"/>
  <c r="X18" i="1" s="1"/>
  <c r="Y18" i="1" s="1"/>
  <c r="U247" i="1"/>
  <c r="X247" i="1" s="1"/>
  <c r="Y247" i="1" s="1"/>
  <c r="U125" i="1"/>
  <c r="X125" i="1" s="1"/>
  <c r="U374" i="1"/>
  <c r="X374" i="1" s="1"/>
  <c r="AC374" i="1" s="1"/>
  <c r="U189" i="1"/>
  <c r="X189" i="1" s="1"/>
  <c r="AD189" i="1" s="1"/>
  <c r="U110" i="1"/>
  <c r="X110" i="1" s="1"/>
  <c r="AA110" i="1" s="1"/>
  <c r="U256" i="1"/>
  <c r="X256" i="1" s="1"/>
  <c r="U402" i="1"/>
  <c r="X402" i="1" s="1"/>
  <c r="AA402" i="1" s="1"/>
  <c r="U411" i="1"/>
  <c r="X411" i="1" s="1"/>
  <c r="AE411" i="1" s="1"/>
  <c r="U23" i="1"/>
  <c r="X23" i="1" s="1"/>
  <c r="U339" i="1"/>
  <c r="X339" i="1" s="1"/>
  <c r="AA339" i="1" s="1"/>
  <c r="U321" i="1"/>
  <c r="X321" i="1" s="1"/>
  <c r="AA321" i="1" s="1"/>
  <c r="U215" i="1"/>
  <c r="X215" i="1" s="1"/>
  <c r="Y215" i="1" s="1"/>
  <c r="U104" i="1"/>
  <c r="X104" i="1" s="1"/>
  <c r="U327" i="1"/>
  <c r="X327" i="1" s="1"/>
  <c r="U111" i="1"/>
  <c r="X111" i="1" s="1"/>
  <c r="AE111" i="1" s="1"/>
  <c r="U8" i="1"/>
  <c r="X8" i="1" s="1"/>
  <c r="AE8" i="1" s="1"/>
  <c r="U74" i="1"/>
  <c r="X74" i="1" s="1"/>
  <c r="U320" i="1"/>
  <c r="X320" i="1" s="1"/>
  <c r="U149" i="1"/>
  <c r="X149" i="1" s="1"/>
  <c r="U50" i="1"/>
  <c r="X50" i="1" s="1"/>
  <c r="AE50" i="1" s="1"/>
  <c r="U248" i="1"/>
  <c r="X248" i="1" s="1"/>
  <c r="AD248" i="1" s="1"/>
  <c r="U219" i="1"/>
  <c r="X219" i="1" s="1"/>
  <c r="AA219" i="1" s="1"/>
  <c r="U197" i="1"/>
  <c r="X197" i="1" s="1"/>
  <c r="AD197" i="1" s="1"/>
  <c r="U244" i="1"/>
  <c r="X244" i="1" s="1"/>
  <c r="U410" i="1"/>
  <c r="X410" i="1" s="1"/>
  <c r="U138" i="1"/>
  <c r="X138" i="1" s="1"/>
  <c r="U337" i="1"/>
  <c r="X337" i="1" s="1"/>
  <c r="AD337" i="1" s="1"/>
  <c r="U223" i="1"/>
  <c r="X223" i="1" s="1"/>
  <c r="Y223" i="1" s="1"/>
  <c r="U72" i="1"/>
  <c r="X72" i="1" s="1"/>
  <c r="U288" i="1"/>
  <c r="X288" i="1" s="1"/>
  <c r="U98" i="1"/>
  <c r="X98" i="1" s="1"/>
  <c r="AA98" i="1" s="1"/>
  <c r="U179" i="1"/>
  <c r="X179" i="1" s="1"/>
  <c r="AA179" i="1" s="1"/>
  <c r="U258" i="1"/>
  <c r="X258" i="1" s="1"/>
  <c r="U302" i="1"/>
  <c r="X302" i="1" s="1"/>
  <c r="AD302" i="1" s="1"/>
  <c r="U400" i="1"/>
  <c r="X400" i="1" s="1"/>
  <c r="U180" i="1"/>
  <c r="X180" i="1" s="1"/>
  <c r="Y180" i="1" s="1"/>
  <c r="U363" i="1"/>
  <c r="X363" i="1" s="1"/>
  <c r="AA363" i="1" s="1"/>
  <c r="U127" i="1"/>
  <c r="X127" i="1" s="1"/>
  <c r="Y127" i="1" s="1"/>
  <c r="U371" i="1"/>
  <c r="X371" i="1" s="1"/>
  <c r="AA371" i="1" s="1"/>
  <c r="U102" i="1"/>
  <c r="X102" i="1" s="1"/>
  <c r="AB102" i="1" s="1"/>
  <c r="U94" i="1"/>
  <c r="X94" i="1" s="1"/>
  <c r="AD94" i="1" s="1"/>
  <c r="U352" i="1"/>
  <c r="X352" i="1" s="1"/>
  <c r="AD352" i="1" s="1"/>
  <c r="U333" i="1"/>
  <c r="X333" i="1" s="1"/>
  <c r="Y333" i="1" s="1"/>
  <c r="U252" i="1"/>
  <c r="X252" i="1" s="1"/>
  <c r="Y252" i="1" s="1"/>
  <c r="U129" i="1"/>
  <c r="X129" i="1" s="1"/>
  <c r="AB129" i="1" s="1"/>
  <c r="U73" i="1"/>
  <c r="X73" i="1" s="1"/>
  <c r="U221" i="1"/>
  <c r="X221" i="1" s="1"/>
  <c r="U185" i="1"/>
  <c r="X185" i="1" s="1"/>
  <c r="U335" i="1"/>
  <c r="X335" i="1" s="1"/>
  <c r="AC335" i="1" s="1"/>
  <c r="U344" i="1"/>
  <c r="X344" i="1" s="1"/>
  <c r="Y344" i="1" s="1"/>
  <c r="U80" i="1"/>
  <c r="X80" i="1" s="1"/>
  <c r="AE80" i="1" s="1"/>
  <c r="U131" i="1"/>
  <c r="X131" i="1" s="1"/>
  <c r="U88" i="1"/>
  <c r="X88" i="1" s="1"/>
  <c r="AE88" i="1" s="1"/>
  <c r="U392" i="1"/>
  <c r="X392" i="1" s="1"/>
  <c r="AC392" i="1" s="1"/>
  <c r="U353" i="1"/>
  <c r="X353" i="1" s="1"/>
  <c r="U187" i="1"/>
  <c r="X187" i="1" s="1"/>
  <c r="AA187" i="1" s="1"/>
  <c r="U406" i="1"/>
  <c r="X406" i="1" s="1"/>
  <c r="AE406" i="1" s="1"/>
  <c r="U253" i="1"/>
  <c r="X253" i="1" s="1"/>
  <c r="AA253" i="1" s="1"/>
  <c r="U24" i="1"/>
  <c r="X24" i="1" s="1"/>
  <c r="AA24" i="1" s="1"/>
  <c r="U142" i="1"/>
  <c r="X142" i="1" s="1"/>
  <c r="U268" i="1"/>
  <c r="X268" i="1" s="1"/>
  <c r="AD268" i="1" s="1"/>
  <c r="U151" i="1"/>
  <c r="X151" i="1" s="1"/>
  <c r="AC151" i="1" s="1"/>
  <c r="U44" i="1"/>
  <c r="X44" i="1" s="1"/>
  <c r="AA44" i="1" s="1"/>
  <c r="U263" i="1"/>
  <c r="X263" i="1" s="1"/>
  <c r="U132" i="1"/>
  <c r="X132" i="1" s="1"/>
  <c r="AA132" i="1" s="1"/>
  <c r="U162" i="1"/>
  <c r="X162" i="1" s="1"/>
  <c r="AE162" i="1" s="1"/>
  <c r="U97" i="1"/>
  <c r="X97" i="1" s="1"/>
  <c r="U163" i="1"/>
  <c r="X163" i="1" s="1"/>
  <c r="AE163" i="1" s="1"/>
  <c r="U232" i="1"/>
  <c r="X232" i="1" s="1"/>
  <c r="Y232" i="1" s="1"/>
  <c r="U336" i="1"/>
  <c r="X336" i="1" s="1"/>
  <c r="AC336" i="1" s="1"/>
  <c r="U228" i="1"/>
  <c r="X228" i="1" s="1"/>
  <c r="AA228" i="1" s="1"/>
  <c r="U265" i="1"/>
  <c r="X265" i="1" s="1"/>
  <c r="AD265" i="1" s="1"/>
  <c r="U70" i="1"/>
  <c r="X70" i="1" s="1"/>
  <c r="AD70" i="1" s="1"/>
  <c r="U307" i="1"/>
  <c r="X307" i="1" s="1"/>
  <c r="AE307" i="1" s="1"/>
  <c r="U195" i="1"/>
  <c r="X195" i="1" s="1"/>
  <c r="Y195" i="1" s="1"/>
  <c r="U397" i="1"/>
  <c r="X397" i="1" s="1"/>
  <c r="AC397" i="1" s="1"/>
  <c r="U377" i="1"/>
  <c r="X377" i="1" s="1"/>
  <c r="AA377" i="1" s="1"/>
  <c r="U65" i="1"/>
  <c r="X65" i="1" s="1"/>
  <c r="AA65" i="1" s="1"/>
  <c r="U101" i="1"/>
  <c r="X101" i="1" s="1"/>
  <c r="AA101" i="1" s="1"/>
  <c r="U311" i="1"/>
  <c r="X311" i="1" s="1"/>
  <c r="Y311" i="1" s="1"/>
  <c r="U164" i="1"/>
  <c r="X164" i="1" s="1"/>
  <c r="Y164" i="1" s="1"/>
  <c r="U51" i="1"/>
  <c r="X51" i="1" s="1"/>
  <c r="AA51" i="1" s="1"/>
  <c r="U398" i="1"/>
  <c r="X398" i="1" s="1"/>
  <c r="AA398" i="1" s="1"/>
  <c r="U107" i="1"/>
  <c r="X107" i="1" s="1"/>
  <c r="AD107" i="1" s="1"/>
  <c r="U346" i="1"/>
  <c r="X346" i="1" s="1"/>
  <c r="Y346" i="1" s="1"/>
  <c r="U19" i="1"/>
  <c r="X19" i="1" s="1"/>
  <c r="AA19" i="1" s="1"/>
  <c r="U314" i="1"/>
  <c r="X314" i="1" s="1"/>
  <c r="AC314" i="1" s="1"/>
  <c r="U403" i="1"/>
  <c r="X403" i="1" s="1"/>
  <c r="Y403" i="1" s="1"/>
  <c r="U118" i="1"/>
  <c r="X118" i="1" s="1"/>
  <c r="Y118" i="1" s="1"/>
  <c r="U92" i="1"/>
  <c r="X92" i="1" s="1"/>
  <c r="AD92" i="1" s="1"/>
  <c r="U356" i="1"/>
  <c r="X356" i="1" s="1"/>
  <c r="AD356" i="1" s="1"/>
  <c r="U39" i="1"/>
  <c r="X39" i="1" s="1"/>
  <c r="AD39" i="1" s="1"/>
  <c r="U316" i="1"/>
  <c r="X316" i="1" s="1"/>
  <c r="AA316" i="1" s="1"/>
  <c r="U409" i="1"/>
  <c r="X409" i="1" s="1"/>
  <c r="AE409" i="1" s="1"/>
  <c r="U310" i="1"/>
  <c r="X310" i="1" s="1"/>
  <c r="AB310" i="1" s="1"/>
  <c r="U144" i="1"/>
  <c r="X144" i="1" s="1"/>
  <c r="Y144" i="1" s="1"/>
  <c r="U134" i="1"/>
  <c r="X134" i="1" s="1"/>
  <c r="Y134" i="1" s="1"/>
  <c r="U54" i="1"/>
  <c r="X54" i="1" s="1"/>
  <c r="AD54" i="1" s="1"/>
  <c r="U63" i="1"/>
  <c r="X63" i="1" s="1"/>
  <c r="AD63" i="1" s="1"/>
  <c r="U64" i="1"/>
  <c r="X64" i="1" s="1"/>
  <c r="AC64" i="1" s="1"/>
  <c r="U76" i="1"/>
  <c r="X76" i="1" s="1"/>
  <c r="Y76" i="1" s="1"/>
  <c r="U91" i="1"/>
  <c r="X91" i="1" s="1"/>
  <c r="AC91" i="1" s="1"/>
  <c r="U30" i="1"/>
  <c r="X30" i="1" s="1"/>
  <c r="AB30" i="1" s="1"/>
  <c r="U188" i="1"/>
  <c r="X188" i="1" s="1"/>
  <c r="AC188" i="1" s="1"/>
  <c r="U384" i="1"/>
  <c r="X384" i="1" s="1"/>
  <c r="Y384" i="1" s="1"/>
  <c r="U205" i="1"/>
  <c r="X205" i="1" s="1"/>
  <c r="AD205" i="1" s="1"/>
  <c r="U174" i="1"/>
  <c r="X174" i="1" s="1"/>
  <c r="Y174" i="1" s="1"/>
  <c r="U323" i="1"/>
  <c r="X323" i="1" s="1"/>
  <c r="AA323" i="1" s="1"/>
  <c r="U85" i="1"/>
  <c r="X85" i="1" s="1"/>
  <c r="AC85" i="1" s="1"/>
  <c r="U36" i="1"/>
  <c r="X36" i="1" s="1"/>
  <c r="AA36" i="1" s="1"/>
  <c r="U201" i="1"/>
  <c r="X201" i="1" s="1"/>
  <c r="AE201" i="1" s="1"/>
  <c r="U106" i="1"/>
  <c r="X106" i="1" s="1"/>
  <c r="AE106" i="1" s="1"/>
  <c r="U141" i="1"/>
  <c r="X141" i="1" s="1"/>
  <c r="Y141" i="1" s="1"/>
  <c r="U276" i="1"/>
  <c r="X276" i="1" s="1"/>
  <c r="AA276" i="1" s="1"/>
  <c r="U196" i="1"/>
  <c r="X196" i="1" s="1"/>
  <c r="Y196" i="1" s="1"/>
  <c r="U109" i="1"/>
  <c r="X109" i="1" s="1"/>
  <c r="AA109" i="1" s="1"/>
  <c r="U191" i="1"/>
  <c r="X191" i="1" s="1"/>
  <c r="Y191" i="1" s="1"/>
  <c r="U334" i="1"/>
  <c r="X334" i="1" s="1"/>
  <c r="AD334" i="1" s="1"/>
  <c r="U154" i="1"/>
  <c r="X154" i="1" s="1"/>
  <c r="AA154" i="1" s="1"/>
  <c r="U389" i="1"/>
  <c r="X389" i="1" s="1"/>
  <c r="AD389" i="1" s="1"/>
  <c r="U278" i="1"/>
  <c r="X278" i="1" s="1"/>
  <c r="AA278" i="1" s="1"/>
  <c r="U95" i="1"/>
  <c r="X95" i="1" s="1"/>
  <c r="AA95" i="1" s="1"/>
  <c r="U214" i="1"/>
  <c r="X214" i="1" s="1"/>
  <c r="Y214" i="1" s="1"/>
  <c r="U161" i="1"/>
  <c r="X161" i="1" s="1"/>
  <c r="Y161" i="1" s="1"/>
  <c r="U330" i="1"/>
  <c r="X330" i="1" s="1"/>
  <c r="AA330" i="1" s="1"/>
  <c r="U254" i="1"/>
  <c r="X254" i="1" s="1"/>
  <c r="AE254" i="1" s="1"/>
  <c r="U27" i="1"/>
  <c r="X27" i="1" s="1"/>
  <c r="AA27" i="1" s="1"/>
  <c r="U394" i="1"/>
  <c r="X394" i="1" s="1"/>
  <c r="AC394" i="1" s="1"/>
  <c r="U143" i="1"/>
  <c r="X143" i="1" s="1"/>
  <c r="Y143" i="1" s="1"/>
  <c r="U360" i="1"/>
  <c r="X360" i="1" s="1"/>
  <c r="AC360" i="1" s="1"/>
  <c r="U89" i="1"/>
  <c r="X89" i="1" s="1"/>
  <c r="Y89" i="1" s="1"/>
  <c r="U241" i="1"/>
  <c r="X241" i="1" s="1"/>
  <c r="U301" i="1"/>
  <c r="X301" i="1" s="1"/>
  <c r="AD301" i="1" s="1"/>
  <c r="U296" i="1"/>
  <c r="X296" i="1" s="1"/>
  <c r="AC296" i="1" s="1"/>
  <c r="U305" i="1"/>
  <c r="X305" i="1" s="1"/>
  <c r="AD305" i="1" s="1"/>
  <c r="U251" i="1"/>
  <c r="X251" i="1" s="1"/>
  <c r="U309" i="1"/>
  <c r="X309" i="1" s="1"/>
  <c r="U55" i="1"/>
  <c r="X55" i="1" s="1"/>
  <c r="AB55" i="1" s="1"/>
  <c r="U184" i="1"/>
  <c r="X184" i="1" s="1"/>
  <c r="Y184" i="1" s="1"/>
  <c r="U413" i="1"/>
  <c r="X413" i="1" s="1"/>
  <c r="AC413" i="1" s="1"/>
  <c r="U160" i="1"/>
  <c r="X160" i="1" s="1"/>
  <c r="U53" i="1"/>
  <c r="X53" i="1" s="1"/>
  <c r="AC53" i="1" s="1"/>
  <c r="U412" i="1"/>
  <c r="X412" i="1" s="1"/>
  <c r="U168" i="1"/>
  <c r="X168" i="1" s="1"/>
  <c r="U87" i="1"/>
  <c r="X87" i="1" s="1"/>
  <c r="U9" i="1"/>
  <c r="X9" i="1" s="1"/>
  <c r="AB9" i="1" s="1"/>
  <c r="U77" i="1"/>
  <c r="X77" i="1" s="1"/>
  <c r="U159" i="1"/>
  <c r="X159" i="1" s="1"/>
  <c r="U277" i="1"/>
  <c r="X277" i="1" s="1"/>
  <c r="AC277" i="1" s="1"/>
  <c r="U368" i="1"/>
  <c r="X368" i="1" s="1"/>
  <c r="AD368" i="1" s="1"/>
  <c r="U198" i="1"/>
  <c r="X198" i="1" s="1"/>
  <c r="AA198" i="1" s="1"/>
  <c r="U399" i="1"/>
  <c r="X399" i="1" s="1"/>
  <c r="AC399" i="1" s="1"/>
  <c r="U373" i="1"/>
  <c r="X373" i="1" s="1"/>
  <c r="U121" i="1"/>
  <c r="X121" i="1" s="1"/>
  <c r="U293" i="1"/>
  <c r="X293" i="1" s="1"/>
  <c r="AD293" i="1" s="1"/>
  <c r="U365" i="1"/>
  <c r="X365" i="1" s="1"/>
  <c r="U61" i="1"/>
  <c r="X61" i="1" s="1"/>
  <c r="U105" i="1"/>
  <c r="X105" i="1" s="1"/>
  <c r="U366" i="1"/>
  <c r="X366" i="1" s="1"/>
  <c r="AD366" i="1" s="1"/>
  <c r="U12" i="1"/>
  <c r="X12" i="1" s="1"/>
  <c r="AA12" i="1" s="1"/>
  <c r="U172" i="1"/>
  <c r="X172" i="1" s="1"/>
  <c r="AE172" i="1" s="1"/>
  <c r="U260" i="1"/>
  <c r="X260" i="1" s="1"/>
  <c r="AB260" i="1" s="1"/>
  <c r="U59" i="1"/>
  <c r="X59" i="1" s="1"/>
  <c r="AB59" i="1" s="1"/>
  <c r="U177" i="1"/>
  <c r="X177" i="1" s="1"/>
  <c r="AB177" i="1" s="1"/>
  <c r="U10" i="1"/>
  <c r="X10" i="1" s="1"/>
  <c r="AB10" i="1" s="1"/>
  <c r="U285" i="1"/>
  <c r="X285" i="1" s="1"/>
  <c r="U45" i="1"/>
  <c r="X45" i="1" s="1"/>
  <c r="Y45" i="1" s="1"/>
  <c r="U324" i="1"/>
  <c r="X324" i="1" s="1"/>
  <c r="U257" i="1"/>
  <c r="X257" i="1" s="1"/>
  <c r="AE257" i="1" s="1"/>
  <c r="U341" i="1"/>
  <c r="X341" i="1" s="1"/>
  <c r="AE341" i="1" s="1"/>
  <c r="U269" i="1"/>
  <c r="X269" i="1" s="1"/>
  <c r="U203" i="1"/>
  <c r="X203" i="1" s="1"/>
  <c r="AD203" i="1" s="1"/>
  <c r="U212" i="1"/>
  <c r="X212" i="1" s="1"/>
  <c r="AA212" i="1" s="1"/>
  <c r="U272" i="1"/>
  <c r="X272" i="1" s="1"/>
  <c r="AC272" i="1" s="1"/>
  <c r="U387" i="1"/>
  <c r="X387" i="1" s="1"/>
  <c r="Y387" i="1" s="1"/>
  <c r="U297" i="1"/>
  <c r="X297" i="1" s="1"/>
  <c r="AA297" i="1" s="1"/>
  <c r="U175" i="1"/>
  <c r="X175" i="1" s="1"/>
  <c r="AB175" i="1" s="1"/>
  <c r="U145" i="1"/>
  <c r="X145" i="1" s="1"/>
  <c r="AE145" i="1" s="1"/>
  <c r="U355" i="1"/>
  <c r="X355" i="1" s="1"/>
  <c r="AA355" i="1" s="1"/>
  <c r="U209" i="1"/>
  <c r="X209" i="1" s="1"/>
  <c r="AD209" i="1" s="1"/>
  <c r="U240" i="1"/>
  <c r="X240" i="1" s="1"/>
  <c r="U99" i="1"/>
  <c r="X99" i="1" s="1"/>
  <c r="U261" i="1"/>
  <c r="X261" i="1" s="1"/>
  <c r="AC261" i="1" s="1"/>
  <c r="U224" i="1"/>
  <c r="X224" i="1" s="1"/>
  <c r="Y224" i="1" s="1"/>
  <c r="U31" i="1"/>
  <c r="X31" i="1" s="1"/>
  <c r="AB31" i="1" s="1"/>
  <c r="U200" i="1"/>
  <c r="X200" i="1" s="1"/>
  <c r="AE200" i="1" s="1"/>
  <c r="U270" i="1"/>
  <c r="X270" i="1" s="1"/>
  <c r="U391" i="1"/>
  <c r="X391" i="1" s="1"/>
  <c r="AD391" i="1" s="1"/>
  <c r="U114" i="1"/>
  <c r="X114" i="1" s="1"/>
  <c r="AA114" i="1" s="1"/>
  <c r="U350" i="1"/>
  <c r="X350" i="1" s="1"/>
  <c r="AB350" i="1" s="1"/>
  <c r="U123" i="1"/>
  <c r="X123" i="1" s="1"/>
  <c r="U116" i="1"/>
  <c r="X116" i="1" s="1"/>
  <c r="AA116" i="1" s="1"/>
  <c r="U75" i="1"/>
  <c r="X75" i="1" s="1"/>
  <c r="AB75" i="1" s="1"/>
  <c r="U318" i="1"/>
  <c r="X318" i="1" s="1"/>
  <c r="AE318" i="1" s="1"/>
  <c r="U207" i="1"/>
  <c r="X207" i="1" s="1"/>
  <c r="AD207" i="1" s="1"/>
  <c r="U369" i="1"/>
  <c r="X369" i="1" s="1"/>
  <c r="AB369" i="1" s="1"/>
  <c r="U375" i="1"/>
  <c r="X375" i="1" s="1"/>
  <c r="Y375" i="1" s="1"/>
  <c r="U29" i="1"/>
  <c r="X29" i="1" s="1"/>
  <c r="Y29" i="1" s="1"/>
  <c r="U292" i="1"/>
  <c r="X292" i="1" s="1"/>
  <c r="U17" i="1"/>
  <c r="X17" i="1" s="1"/>
  <c r="AC17" i="1" s="1"/>
  <c r="U246" i="1"/>
  <c r="X246" i="1" s="1"/>
  <c r="AA246" i="1" s="1"/>
  <c r="U347" i="1"/>
  <c r="X347" i="1" s="1"/>
  <c r="AD347" i="1" s="1"/>
  <c r="U182" i="1"/>
  <c r="X182" i="1" s="1"/>
  <c r="AA182" i="1" s="1"/>
  <c r="U283" i="1"/>
  <c r="X283" i="1" s="1"/>
  <c r="AD283" i="1" s="1"/>
  <c r="U313" i="1"/>
  <c r="X313" i="1" s="1"/>
  <c r="U181" i="1"/>
  <c r="X181" i="1" s="1"/>
  <c r="U35" i="1"/>
  <c r="X35" i="1" s="1"/>
  <c r="AD35" i="1" s="1"/>
  <c r="U37" i="1"/>
  <c r="X37" i="1" s="1"/>
  <c r="U304" i="1"/>
  <c r="X304" i="1" s="1"/>
  <c r="AC304" i="1" s="1"/>
  <c r="U16" i="1"/>
  <c r="X16" i="1" s="1"/>
  <c r="U6" i="1"/>
  <c r="X6" i="1" s="1"/>
  <c r="AE6" i="1" s="1"/>
  <c r="U385" i="1"/>
  <c r="X385" i="1" s="1"/>
  <c r="AC385" i="1" s="1"/>
  <c r="U4" i="1"/>
  <c r="U259" i="1"/>
  <c r="X259" i="1" s="1"/>
  <c r="AD259" i="1" s="1"/>
  <c r="U220" i="1"/>
  <c r="X220" i="1" s="1"/>
  <c r="AD220" i="1" s="1"/>
  <c r="U41" i="1"/>
  <c r="X41" i="1" s="1"/>
  <c r="AD41" i="1" s="1"/>
  <c r="U56" i="1"/>
  <c r="X56" i="1" s="1"/>
  <c r="AE56" i="1" s="1"/>
  <c r="U83" i="1"/>
  <c r="X83" i="1" s="1"/>
  <c r="U218" i="1"/>
  <c r="X218" i="1" s="1"/>
  <c r="AA218" i="1" s="1"/>
  <c r="U281" i="1"/>
  <c r="X281" i="1" s="1"/>
  <c r="AA281" i="1" s="1"/>
  <c r="U298" i="1"/>
  <c r="X298" i="1" s="1"/>
  <c r="U139" i="1"/>
  <c r="X139" i="1" s="1"/>
  <c r="AE139" i="1" s="1"/>
  <c r="U166" i="1"/>
  <c r="X166" i="1" s="1"/>
  <c r="AA166" i="1" s="1"/>
  <c r="U86" i="1"/>
  <c r="X86" i="1" s="1"/>
  <c r="AA86" i="1" s="1"/>
  <c r="U67" i="1"/>
  <c r="X67" i="1" s="1"/>
  <c r="Y67" i="1" s="1"/>
  <c r="U249" i="1"/>
  <c r="X249" i="1" s="1"/>
  <c r="AE249" i="1" s="1"/>
  <c r="U25" i="1"/>
  <c r="X25" i="1" s="1"/>
  <c r="AC25" i="1" s="1"/>
  <c r="U146" i="1"/>
  <c r="X146" i="1" s="1"/>
  <c r="U38" i="1"/>
  <c r="X38" i="1" s="1"/>
  <c r="AA38" i="1" s="1"/>
  <c r="U284" i="1"/>
  <c r="X284" i="1" s="1"/>
  <c r="AA284" i="1" s="1"/>
  <c r="U235" i="1"/>
  <c r="X235" i="1" s="1"/>
  <c r="AE235" i="1" s="1"/>
  <c r="U233" i="1"/>
  <c r="X233" i="1" s="1"/>
  <c r="AA233" i="1" s="1"/>
  <c r="U193" i="1"/>
  <c r="X193" i="1" s="1"/>
  <c r="Y193" i="1" s="1"/>
  <c r="U239" i="1"/>
  <c r="X239" i="1" s="1"/>
  <c r="AD239" i="1" s="1"/>
  <c r="U326" i="1"/>
  <c r="X326" i="1" s="1"/>
  <c r="Y326" i="1" s="1"/>
  <c r="U169" i="1"/>
  <c r="X169" i="1" s="1"/>
  <c r="Y169" i="1" s="1"/>
  <c r="U315" i="1"/>
  <c r="X315" i="1" s="1"/>
  <c r="AD315" i="1" s="1"/>
  <c r="U231" i="1"/>
  <c r="X231" i="1" s="1"/>
  <c r="U93" i="1"/>
  <c r="X93" i="1" s="1"/>
  <c r="AA93" i="1" s="1"/>
  <c r="U186" i="1"/>
  <c r="X186" i="1" s="1"/>
  <c r="AC186" i="1" s="1"/>
  <c r="U345" i="1"/>
  <c r="X345" i="1" s="1"/>
  <c r="Y345" i="1" s="1"/>
  <c r="U332" i="1"/>
  <c r="X332" i="1" s="1"/>
  <c r="AB332" i="1" s="1"/>
  <c r="U393" i="1"/>
  <c r="X393" i="1" s="1"/>
  <c r="AC393" i="1" s="1"/>
  <c r="U58" i="1"/>
  <c r="X58" i="1" s="1"/>
  <c r="AD58" i="1" s="1"/>
  <c r="U42" i="1"/>
  <c r="X42" i="1" s="1"/>
  <c r="U282" i="1"/>
  <c r="X282" i="1" s="1"/>
  <c r="AB282" i="1" s="1"/>
  <c r="U11" i="1"/>
  <c r="X11" i="1" s="1"/>
  <c r="AB11" i="1" s="1"/>
  <c r="U206" i="1"/>
  <c r="X206" i="1" s="1"/>
  <c r="AB206" i="1" s="1"/>
  <c r="U78" i="1"/>
  <c r="X78" i="1" s="1"/>
  <c r="Y78" i="1" s="1"/>
  <c r="U21" i="1"/>
  <c r="X21" i="1" s="1"/>
  <c r="AE21" i="1" s="1"/>
  <c r="U405" i="1"/>
  <c r="X405" i="1" s="1"/>
  <c r="AC405" i="1" s="1"/>
  <c r="U216" i="1"/>
  <c r="X216" i="1" s="1"/>
  <c r="Y216" i="1" s="1"/>
  <c r="U322" i="1"/>
  <c r="X322" i="1" s="1"/>
  <c r="U275" i="1"/>
  <c r="X275" i="1" s="1"/>
  <c r="U192" i="1"/>
  <c r="X192" i="1" s="1"/>
  <c r="AD192" i="1" s="1"/>
  <c r="U136" i="1"/>
  <c r="X136" i="1" s="1"/>
  <c r="AB136" i="1" s="1"/>
  <c r="U289" i="1"/>
  <c r="X289" i="1" s="1"/>
  <c r="AB289" i="1" s="1"/>
  <c r="U238" i="1"/>
  <c r="X238" i="1" s="1"/>
  <c r="U243" i="1"/>
  <c r="X243" i="1" s="1"/>
  <c r="AA243" i="1" s="1"/>
  <c r="U331" i="1"/>
  <c r="X331" i="1" s="1"/>
  <c r="Y331" i="1" s="1"/>
  <c r="U338" i="1"/>
  <c r="X338" i="1" s="1"/>
  <c r="U155" i="1"/>
  <c r="X155" i="1" s="1"/>
  <c r="U395" i="1"/>
  <c r="X395" i="1" s="1"/>
  <c r="AB395" i="1" s="1"/>
  <c r="U351" i="1"/>
  <c r="X351" i="1" s="1"/>
  <c r="AE351" i="1" s="1"/>
  <c r="U303" i="1"/>
  <c r="X303" i="1" s="1"/>
  <c r="AB303" i="1" s="1"/>
  <c r="U5" i="1"/>
  <c r="X5" i="1" s="1"/>
  <c r="AC5" i="1" s="1"/>
  <c r="U329" i="1"/>
  <c r="X329" i="1" s="1"/>
  <c r="AC329" i="1" s="1"/>
  <c r="U171" i="1"/>
  <c r="X171" i="1" s="1"/>
  <c r="Y171" i="1" s="1"/>
  <c r="U378" i="1"/>
  <c r="X378" i="1" s="1"/>
  <c r="U202" i="1"/>
  <c r="X202" i="1" s="1"/>
  <c r="Y202" i="1" s="1"/>
  <c r="U229" i="1"/>
  <c r="X229" i="1" s="1"/>
  <c r="AD229" i="1" s="1"/>
  <c r="U13" i="1"/>
  <c r="X13" i="1" s="1"/>
  <c r="AE13" i="1" s="1"/>
  <c r="U119" i="1"/>
  <c r="X119" i="1" s="1"/>
  <c r="AB119" i="1" s="1"/>
  <c r="U40" i="1"/>
  <c r="X40" i="1" s="1"/>
  <c r="U57" i="1"/>
  <c r="X57" i="1" s="1"/>
  <c r="AB57" i="1" s="1"/>
  <c r="U262" i="1"/>
  <c r="X262" i="1" s="1"/>
  <c r="Y262" i="1" s="1"/>
  <c r="U113" i="1"/>
  <c r="X113" i="1" s="1"/>
  <c r="U170" i="1"/>
  <c r="X170" i="1" s="1"/>
  <c r="Y170" i="1" s="1"/>
  <c r="U34" i="1"/>
  <c r="X34" i="1" s="1"/>
  <c r="AB34" i="1" s="1"/>
  <c r="U133" i="1"/>
  <c r="X133" i="1" s="1"/>
  <c r="Y133" i="1" s="1"/>
  <c r="U90" i="1"/>
  <c r="X90" i="1" s="1"/>
  <c r="AE90" i="1" s="1"/>
  <c r="U217" i="1"/>
  <c r="X217" i="1" s="1"/>
  <c r="AD217" i="1" s="1"/>
  <c r="U222" i="1"/>
  <c r="X222" i="1" s="1"/>
  <c r="AD222" i="1" s="1"/>
  <c r="U152" i="1"/>
  <c r="X152" i="1" s="1"/>
  <c r="Y152" i="1" s="1"/>
  <c r="U48" i="1"/>
  <c r="X48" i="1" s="1"/>
  <c r="U69" i="1"/>
  <c r="X69" i="1" s="1"/>
  <c r="U20" i="1"/>
  <c r="X20" i="1" s="1"/>
  <c r="AE20" i="1" s="1"/>
  <c r="U227" i="1"/>
  <c r="X227" i="1" s="1"/>
  <c r="Y227" i="1" s="1"/>
  <c r="U208" i="1"/>
  <c r="X208" i="1" s="1"/>
  <c r="Y208" i="1" s="1"/>
  <c r="U213" i="1"/>
  <c r="X213" i="1" s="1"/>
  <c r="Y213" i="1" s="1"/>
  <c r="U178" i="1"/>
  <c r="X178" i="1" s="1"/>
  <c r="AB178" i="1" s="1"/>
  <c r="U230" i="1"/>
  <c r="X230" i="1" s="1"/>
  <c r="AB230" i="1" s="1"/>
  <c r="U52" i="1"/>
  <c r="X52" i="1" s="1"/>
  <c r="U300" i="1"/>
  <c r="X300" i="1" s="1"/>
  <c r="Y300" i="1" s="1"/>
  <c r="U267" i="1"/>
  <c r="X267" i="1" s="1"/>
  <c r="U68" i="1"/>
  <c r="X68" i="1" s="1"/>
  <c r="Y68" i="1" s="1"/>
  <c r="U372" i="1"/>
  <c r="X372" i="1" s="1"/>
  <c r="AB372" i="1" s="1"/>
  <c r="U153" i="1"/>
  <c r="X153" i="1" s="1"/>
  <c r="U122" i="1"/>
  <c r="X122" i="1" s="1"/>
  <c r="U274" i="1"/>
  <c r="X274" i="1" s="1"/>
  <c r="U286" i="1"/>
  <c r="X286" i="1" s="1"/>
  <c r="U250" i="1"/>
  <c r="X250" i="1" s="1"/>
  <c r="U401" i="1"/>
  <c r="X401" i="1" s="1"/>
  <c r="U82" i="1"/>
  <c r="X82" i="1" s="1"/>
  <c r="U33" i="1"/>
  <c r="X33" i="1" s="1"/>
  <c r="U242" i="1"/>
  <c r="X242" i="1" s="1"/>
  <c r="U287" i="1"/>
  <c r="X287" i="1" s="1"/>
  <c r="U7" i="1"/>
  <c r="X7" i="1" s="1"/>
  <c r="U357" i="1"/>
  <c r="X357" i="1" s="1"/>
  <c r="U167" i="1"/>
  <c r="X167" i="1" s="1"/>
  <c r="U236" i="1"/>
  <c r="X236" i="1" s="1"/>
  <c r="U190" i="1"/>
  <c r="X190" i="1" s="1"/>
  <c r="U225" i="1"/>
  <c r="X225" i="1" s="1"/>
  <c r="U380" i="1"/>
  <c r="X380" i="1" s="1"/>
  <c r="U343" i="1"/>
  <c r="X343" i="1" s="1"/>
  <c r="U14" i="1"/>
  <c r="X14" i="1" s="1"/>
  <c r="U388" i="1"/>
  <c r="X388" i="1" s="1"/>
  <c r="U370" i="1"/>
  <c r="X370" i="1" s="1"/>
  <c r="U290" i="1"/>
  <c r="X290" i="1" s="1"/>
  <c r="U264" i="1"/>
  <c r="X264" i="1" s="1"/>
  <c r="U194" i="1"/>
  <c r="X194" i="1" s="1"/>
  <c r="U361" i="1"/>
  <c r="X361" i="1" s="1"/>
  <c r="U71" i="1"/>
  <c r="X71" i="1" s="1"/>
  <c r="U199" i="1"/>
  <c r="X199" i="1" s="1"/>
  <c r="U245" i="1"/>
  <c r="X245" i="1" s="1"/>
  <c r="U176" i="1"/>
  <c r="X176" i="1" s="1"/>
  <c r="U340" i="1"/>
  <c r="X340" i="1" s="1"/>
  <c r="U183" i="1"/>
  <c r="X183" i="1" s="1"/>
  <c r="U210" i="1"/>
  <c r="X210" i="1" s="1"/>
  <c r="U128" i="1"/>
  <c r="X128" i="1" s="1"/>
  <c r="U404" i="1"/>
  <c r="X404" i="1" s="1"/>
  <c r="U364" i="1"/>
  <c r="X364" i="1" s="1"/>
  <c r="U32" i="1"/>
  <c r="X32" i="1" s="1"/>
  <c r="U379" i="1"/>
  <c r="X379" i="1" s="1"/>
  <c r="U386" i="1"/>
  <c r="X386" i="1" s="1"/>
  <c r="U226" i="1"/>
  <c r="X226" i="1" s="1"/>
  <c r="U103" i="1"/>
  <c r="X103" i="1" s="1"/>
  <c r="U117" i="1"/>
  <c r="X117" i="1" s="1"/>
  <c r="U342" i="1"/>
  <c r="X342" i="1" s="1"/>
  <c r="U15" i="1"/>
  <c r="X15" i="1" s="1"/>
  <c r="U255" i="1"/>
  <c r="X255" i="1" s="1"/>
  <c r="U49" i="1"/>
  <c r="X49" i="1" s="1"/>
  <c r="U383" i="1"/>
  <c r="X383" i="1" s="1"/>
  <c r="U308" i="1"/>
  <c r="X308" i="1" s="1"/>
  <c r="U66" i="1"/>
  <c r="X66" i="1" s="1"/>
  <c r="U81" i="1"/>
  <c r="X81" i="1" s="1"/>
  <c r="U291" i="1"/>
  <c r="X291" i="1" s="1"/>
  <c r="U367" i="1"/>
  <c r="X367" i="1" s="1"/>
  <c r="U381" i="1"/>
  <c r="X381" i="1" s="1"/>
  <c r="U348" i="1"/>
  <c r="X348" i="1" s="1"/>
  <c r="U328" i="1"/>
  <c r="X328" i="1" s="1"/>
  <c r="U28" i="1"/>
  <c r="X28" i="1" s="1"/>
  <c r="U211" i="1"/>
  <c r="X211" i="1" s="1"/>
  <c r="U358" i="1"/>
  <c r="X358" i="1" s="1"/>
  <c r="U317" i="1"/>
  <c r="X317" i="1" s="1"/>
  <c r="U294" i="1"/>
  <c r="X294" i="1" s="1"/>
  <c r="U279" i="1"/>
  <c r="X279" i="1" s="1"/>
  <c r="U396" i="1"/>
  <c r="X396" i="1" s="1"/>
  <c r="U156" i="1"/>
  <c r="X156" i="1" s="1"/>
  <c r="U135" i="1"/>
  <c r="X135" i="1" s="1"/>
  <c r="U26" i="1"/>
  <c r="X26" i="1" s="1"/>
  <c r="U390" i="1"/>
  <c r="X390" i="1" s="1"/>
  <c r="U237" i="1"/>
  <c r="X237" i="1" s="1"/>
  <c r="U362" i="1"/>
  <c r="X362" i="1" s="1"/>
  <c r="U124" i="1"/>
  <c r="X124" i="1" s="1"/>
  <c r="U62" i="1"/>
  <c r="X62" i="1" s="1"/>
  <c r="U100" i="1"/>
  <c r="X100" i="1" s="1"/>
  <c r="U130" i="1"/>
  <c r="X130" i="1" s="1"/>
  <c r="U408" i="1"/>
  <c r="X408" i="1" s="1"/>
  <c r="U273" i="1"/>
  <c r="X273" i="1" s="1"/>
  <c r="U173" i="1"/>
  <c r="X173" i="1" s="1"/>
  <c r="U112" i="1"/>
  <c r="X112" i="1" s="1"/>
  <c r="U280" i="1"/>
  <c r="X280" i="1" s="1"/>
  <c r="U382" i="1"/>
  <c r="X382" i="1" s="1"/>
  <c r="U157" i="1"/>
  <c r="X157" i="1" s="1"/>
  <c r="U319" i="1"/>
  <c r="X319" i="1" s="1"/>
  <c r="U312" i="1"/>
  <c r="X312" i="1" s="1"/>
  <c r="U234" i="1"/>
  <c r="X234" i="1" s="1"/>
  <c r="U150" i="1"/>
  <c r="X150" i="1" s="1"/>
  <c r="U47" i="1"/>
  <c r="X47" i="1" s="1"/>
  <c r="U115" i="1"/>
  <c r="X115" i="1" s="1"/>
  <c r="U306" i="1"/>
  <c r="X306" i="1" s="1"/>
  <c r="U165" i="1"/>
  <c r="X165" i="1" s="1"/>
  <c r="U158" i="1"/>
  <c r="X158" i="1" s="1"/>
  <c r="F66" i="2"/>
  <c r="F65" i="2"/>
  <c r="AE95" i="1" l="1"/>
  <c r="AB54" i="1"/>
  <c r="Y91" i="1"/>
  <c r="AA307" i="1"/>
  <c r="AA162" i="1"/>
  <c r="Y92" i="1"/>
  <c r="AD51" i="1"/>
  <c r="AE334" i="1"/>
  <c r="AB19" i="1"/>
  <c r="AE336" i="1"/>
  <c r="Y253" i="1"/>
  <c r="AD253" i="1"/>
  <c r="AC36" i="1"/>
  <c r="AC51" i="1"/>
  <c r="AB253" i="1"/>
  <c r="Y95" i="1"/>
  <c r="AA336" i="1"/>
  <c r="AC95" i="1"/>
  <c r="AC205" i="1"/>
  <c r="AC162" i="1"/>
  <c r="AA360" i="1"/>
  <c r="AE344" i="1"/>
  <c r="Y336" i="1"/>
  <c r="AD19" i="1"/>
  <c r="AC254" i="1"/>
  <c r="AB276" i="1"/>
  <c r="AB409" i="1"/>
  <c r="AE205" i="1"/>
  <c r="Y392" i="1"/>
  <c r="AA25" i="1"/>
  <c r="AA344" i="1"/>
  <c r="Y334" i="1"/>
  <c r="Y19" i="1"/>
  <c r="AE19" i="1"/>
  <c r="AE392" i="1"/>
  <c r="AD336" i="1"/>
  <c r="AD392" i="1"/>
  <c r="AD254" i="1"/>
  <c r="AB334" i="1"/>
  <c r="AC276" i="1"/>
  <c r="AA91" i="1"/>
  <c r="AC409" i="1"/>
  <c r="AB65" i="1"/>
  <c r="AD91" i="1"/>
  <c r="AB162" i="1"/>
  <c r="AE54" i="1"/>
  <c r="AD344" i="1"/>
  <c r="Y205" i="1"/>
  <c r="Y307" i="1"/>
  <c r="AE51" i="1"/>
  <c r="AA392" i="1"/>
  <c r="AD162" i="1"/>
  <c r="AD360" i="1"/>
  <c r="AB95" i="1"/>
  <c r="AA334" i="1"/>
  <c r="AB36" i="1"/>
  <c r="AA54" i="1"/>
  <c r="AC92" i="1"/>
  <c r="AB392" i="1"/>
  <c r="AE92" i="1"/>
  <c r="AE151" i="1"/>
  <c r="AB344" i="1"/>
  <c r="Y360" i="1"/>
  <c r="Y276" i="1"/>
  <c r="Y54" i="1"/>
  <c r="Y51" i="1"/>
  <c r="Y162" i="1"/>
  <c r="Y296" i="1"/>
  <c r="AE65" i="1"/>
  <c r="AA151" i="1"/>
  <c r="AD216" i="1"/>
  <c r="AD65" i="1"/>
  <c r="AB360" i="1"/>
  <c r="AE360" i="1"/>
  <c r="AA254" i="1"/>
  <c r="AD95" i="1"/>
  <c r="AC334" i="1"/>
  <c r="AD276" i="1"/>
  <c r="AD36" i="1"/>
  <c r="AA205" i="1"/>
  <c r="AB91" i="1"/>
  <c r="AC54" i="1"/>
  <c r="AA92" i="1"/>
  <c r="AC19" i="1"/>
  <c r="AC65" i="1"/>
  <c r="AC253" i="1"/>
  <c r="AE91" i="1"/>
  <c r="AB307" i="1"/>
  <c r="AE253" i="1"/>
  <c r="AD409" i="1"/>
  <c r="AC344" i="1"/>
  <c r="Y254" i="1"/>
  <c r="Y36" i="1"/>
  <c r="Y409" i="1"/>
  <c r="Y65" i="1"/>
  <c r="Y151" i="1"/>
  <c r="Y206" i="1"/>
  <c r="AD307" i="1"/>
  <c r="AD206" i="1"/>
  <c r="AC307" i="1"/>
  <c r="AD151" i="1"/>
  <c r="AB254" i="1"/>
  <c r="AE276" i="1"/>
  <c r="AE36" i="1"/>
  <c r="AB205" i="1"/>
  <c r="AA409" i="1"/>
  <c r="AB92" i="1"/>
  <c r="AB51" i="1"/>
  <c r="AB336" i="1"/>
  <c r="AB151" i="1"/>
  <c r="AD281" i="1"/>
  <c r="AA229" i="1"/>
  <c r="AE218" i="1"/>
  <c r="AD326" i="1"/>
  <c r="Y405" i="1"/>
  <c r="AC93" i="1"/>
  <c r="AD243" i="1"/>
  <c r="AA70" i="1"/>
  <c r="AB220" i="1"/>
  <c r="AA220" i="1"/>
  <c r="AE166" i="1"/>
  <c r="Y329" i="1"/>
  <c r="Y218" i="1"/>
  <c r="AC222" i="1"/>
  <c r="AC39" i="1"/>
  <c r="AB403" i="1"/>
  <c r="AE346" i="1"/>
  <c r="Y316" i="1"/>
  <c r="Y192" i="1"/>
  <c r="Y222" i="1"/>
  <c r="AB326" i="1"/>
  <c r="AC178" i="1"/>
  <c r="AC34" i="1"/>
  <c r="AB329" i="1"/>
  <c r="AC192" i="1"/>
  <c r="AA326" i="1"/>
  <c r="AE25" i="1"/>
  <c r="AE220" i="1"/>
  <c r="AA20" i="1"/>
  <c r="AE34" i="1"/>
  <c r="AA405" i="1"/>
  <c r="Y93" i="1"/>
  <c r="Y166" i="1"/>
  <c r="AA57" i="1"/>
  <c r="AD405" i="1"/>
  <c r="AD93" i="1"/>
  <c r="AA163" i="1"/>
  <c r="Y323" i="1"/>
  <c r="AD397" i="1"/>
  <c r="AC18" i="1"/>
  <c r="Y34" i="1"/>
  <c r="AE64" i="1"/>
  <c r="AD178" i="1"/>
  <c r="AB222" i="1"/>
  <c r="AA395" i="1"/>
  <c r="Y109" i="1"/>
  <c r="AD50" i="1"/>
  <c r="Y64" i="1"/>
  <c r="Y39" i="1"/>
  <c r="AA161" i="1"/>
  <c r="AC323" i="1"/>
  <c r="Y179" i="1"/>
  <c r="AE39" i="1"/>
  <c r="Y107" i="1"/>
  <c r="Y229" i="1"/>
  <c r="Y178" i="1"/>
  <c r="Y394" i="1"/>
  <c r="Y389" i="1"/>
  <c r="Y106" i="1"/>
  <c r="Y188" i="1"/>
  <c r="AD106" i="1"/>
  <c r="Y119" i="1"/>
  <c r="AA106" i="1"/>
  <c r="AA265" i="1"/>
  <c r="AB323" i="1"/>
  <c r="AE347" i="1"/>
  <c r="AC179" i="1"/>
  <c r="AB394" i="1"/>
  <c r="AA232" i="1"/>
  <c r="AB41" i="1"/>
  <c r="AE152" i="1"/>
  <c r="Y330" i="1"/>
  <c r="AB259" i="1"/>
  <c r="Y85" i="1"/>
  <c r="Y70" i="1"/>
  <c r="Y132" i="1"/>
  <c r="Y284" i="1"/>
  <c r="AD171" i="1"/>
  <c r="AA141" i="1"/>
  <c r="AC384" i="1"/>
  <c r="AC76" i="1"/>
  <c r="AC134" i="1"/>
  <c r="AC316" i="1"/>
  <c r="AC398" i="1"/>
  <c r="Y377" i="1"/>
  <c r="Y351" i="1"/>
  <c r="AA191" i="1"/>
  <c r="Y246" i="1"/>
  <c r="Y136" i="1"/>
  <c r="AA384" i="1"/>
  <c r="AA118" i="1"/>
  <c r="AA143" i="1"/>
  <c r="AA169" i="1"/>
  <c r="Y139" i="1"/>
  <c r="Y13" i="1"/>
  <c r="Y186" i="1"/>
  <c r="AB262" i="1"/>
  <c r="AD331" i="1"/>
  <c r="AB335" i="1"/>
  <c r="AE132" i="1"/>
  <c r="Y278" i="1"/>
  <c r="Y44" i="1"/>
  <c r="Y406" i="1"/>
  <c r="AB351" i="1"/>
  <c r="AA268" i="1"/>
  <c r="AD262" i="1"/>
  <c r="AE136" i="1"/>
  <c r="AD186" i="1"/>
  <c r="AA41" i="1"/>
  <c r="AB88" i="1"/>
  <c r="AB70" i="1"/>
  <c r="Y268" i="1"/>
  <c r="Y230" i="1"/>
  <c r="Y249" i="1"/>
  <c r="Y58" i="1"/>
  <c r="Y86" i="1"/>
  <c r="AA406" i="1"/>
  <c r="AB213" i="1"/>
  <c r="AC202" i="1"/>
  <c r="AC101" i="1"/>
  <c r="AD148" i="1"/>
  <c r="AC148" i="1"/>
  <c r="AA148" i="1"/>
  <c r="AE161" i="1"/>
  <c r="AC161" i="1"/>
  <c r="AD109" i="1"/>
  <c r="AE109" i="1"/>
  <c r="AC109" i="1"/>
  <c r="AE144" i="1"/>
  <c r="AD144" i="1"/>
  <c r="AE311" i="1"/>
  <c r="AC311" i="1"/>
  <c r="AE397" i="1"/>
  <c r="AB397" i="1"/>
  <c r="AE263" i="1"/>
  <c r="AA263" i="1"/>
  <c r="AB263" i="1"/>
  <c r="AE142" i="1"/>
  <c r="AA142" i="1"/>
  <c r="AB142" i="1"/>
  <c r="AC187" i="1"/>
  <c r="AB187" i="1"/>
  <c r="AE131" i="1"/>
  <c r="AA131" i="1"/>
  <c r="AC131" i="1"/>
  <c r="AD185" i="1"/>
  <c r="AB185" i="1"/>
  <c r="AB252" i="1"/>
  <c r="AD252" i="1"/>
  <c r="AA215" i="1"/>
  <c r="AC215" i="1"/>
  <c r="AB18" i="1"/>
  <c r="AA18" i="1"/>
  <c r="Y295" i="1"/>
  <c r="AC295" i="1"/>
  <c r="AB325" i="1"/>
  <c r="AE325" i="1"/>
  <c r="Y325" i="1"/>
  <c r="AC359" i="1"/>
  <c r="AA359" i="1"/>
  <c r="Y359" i="1"/>
  <c r="Y372" i="1"/>
  <c r="Y148" i="1"/>
  <c r="AD394" i="1"/>
  <c r="AC144" i="1"/>
  <c r="AC263" i="1"/>
  <c r="AA244" i="1"/>
  <c r="AC244" i="1"/>
  <c r="Y244" i="1"/>
  <c r="AA178" i="1"/>
  <c r="AE178" i="1"/>
  <c r="AB20" i="1"/>
  <c r="AC20" i="1"/>
  <c r="AD20" i="1"/>
  <c r="Y20" i="1"/>
  <c r="AA222" i="1"/>
  <c r="AE222" i="1"/>
  <c r="AD34" i="1"/>
  <c r="AA34" i="1"/>
  <c r="AE57" i="1"/>
  <c r="AC57" i="1"/>
  <c r="Y57" i="1"/>
  <c r="AD57" i="1"/>
  <c r="AE229" i="1"/>
  <c r="AB229" i="1"/>
  <c r="AC229" i="1"/>
  <c r="AE329" i="1"/>
  <c r="AD329" i="1"/>
  <c r="AA329" i="1"/>
  <c r="AE395" i="1"/>
  <c r="AC395" i="1"/>
  <c r="Y395" i="1"/>
  <c r="AD395" i="1"/>
  <c r="AE243" i="1"/>
  <c r="AB243" i="1"/>
  <c r="AC243" i="1"/>
  <c r="Y243" i="1"/>
  <c r="AE192" i="1"/>
  <c r="AA192" i="1"/>
  <c r="AB192" i="1"/>
  <c r="AE11" i="1"/>
  <c r="AC11" i="1"/>
  <c r="Y11" i="1"/>
  <c r="AD11" i="1"/>
  <c r="AD393" i="1"/>
  <c r="Y393" i="1"/>
  <c r="AD235" i="1"/>
  <c r="AA235" i="1"/>
  <c r="Y235" i="1"/>
  <c r="AB25" i="1"/>
  <c r="Y25" i="1"/>
  <c r="AB218" i="1"/>
  <c r="AC218" i="1"/>
  <c r="AD218" i="1"/>
  <c r="AA16" i="1"/>
  <c r="AE16" i="1"/>
  <c r="Y228" i="1"/>
  <c r="AE398" i="1"/>
  <c r="Y27" i="1"/>
  <c r="Y154" i="1"/>
  <c r="Y201" i="1"/>
  <c r="Y30" i="1"/>
  <c r="Y63" i="1"/>
  <c r="Y310" i="1"/>
  <c r="Y356" i="1"/>
  <c r="Y314" i="1"/>
  <c r="Y398" i="1"/>
  <c r="Y101" i="1"/>
  <c r="Y352" i="1"/>
  <c r="AE300" i="1"/>
  <c r="AE170" i="1"/>
  <c r="AD201" i="1"/>
  <c r="AC27" i="1"/>
  <c r="AC154" i="1"/>
  <c r="AB201" i="1"/>
  <c r="AA37" i="1"/>
  <c r="AD37" i="1"/>
  <c r="AB168" i="1"/>
  <c r="Y168" i="1"/>
  <c r="Y102" i="1"/>
  <c r="AD102" i="1"/>
  <c r="AA411" i="1"/>
  <c r="AB411" i="1"/>
  <c r="AC411" i="1"/>
  <c r="AD411" i="1"/>
  <c r="AD52" i="1"/>
  <c r="Y52" i="1"/>
  <c r="AE48" i="1"/>
  <c r="AD48" i="1"/>
  <c r="AC345" i="1"/>
  <c r="AB345" i="1"/>
  <c r="AC181" i="1"/>
  <c r="AB181" i="1"/>
  <c r="Y181" i="1"/>
  <c r="Y24" i="1"/>
  <c r="Y411" i="1"/>
  <c r="Y289" i="1"/>
  <c r="AD44" i="1"/>
  <c r="AD80" i="1"/>
  <c r="AC59" i="1"/>
  <c r="AB8" i="1"/>
  <c r="AD8" i="1"/>
  <c r="AA394" i="1"/>
  <c r="AE394" i="1"/>
  <c r="AD161" i="1"/>
  <c r="AB161" i="1"/>
  <c r="AB389" i="1"/>
  <c r="AA389" i="1"/>
  <c r="AE389" i="1"/>
  <c r="AB106" i="1"/>
  <c r="AC106" i="1"/>
  <c r="AD323" i="1"/>
  <c r="AE323" i="1"/>
  <c r="AA188" i="1"/>
  <c r="AD188" i="1"/>
  <c r="AE188" i="1"/>
  <c r="AB188" i="1"/>
  <c r="AA64" i="1"/>
  <c r="AB64" i="1"/>
  <c r="AD64" i="1"/>
  <c r="AA144" i="1"/>
  <c r="AB144" i="1"/>
  <c r="AA39" i="1"/>
  <c r="AB39" i="1"/>
  <c r="AA403" i="1"/>
  <c r="AC403" i="1"/>
  <c r="AD403" i="1"/>
  <c r="AE403" i="1"/>
  <c r="AA107" i="1"/>
  <c r="AB107" i="1"/>
  <c r="AE107" i="1"/>
  <c r="AC107" i="1"/>
  <c r="AA311" i="1"/>
  <c r="AD311" i="1"/>
  <c r="AB311" i="1"/>
  <c r="AA397" i="1"/>
  <c r="Y397" i="1"/>
  <c r="Y265" i="1"/>
  <c r="AB265" i="1"/>
  <c r="AC265" i="1"/>
  <c r="AC163" i="1"/>
  <c r="AD163" i="1"/>
  <c r="Y163" i="1"/>
  <c r="AB163" i="1"/>
  <c r="Y263" i="1"/>
  <c r="AD263" i="1"/>
  <c r="AC142" i="1"/>
  <c r="AD142" i="1"/>
  <c r="Y142" i="1"/>
  <c r="AE187" i="1"/>
  <c r="Y187" i="1"/>
  <c r="AD187" i="1"/>
  <c r="AB131" i="1"/>
  <c r="Y131" i="1"/>
  <c r="AD131" i="1"/>
  <c r="AC180" i="1"/>
  <c r="AA180" i="1"/>
  <c r="AC223" i="1"/>
  <c r="AA223" i="1"/>
  <c r="Y50" i="1"/>
  <c r="AB50" i="1"/>
  <c r="AE189" i="1"/>
  <c r="Y189" i="1"/>
  <c r="AC189" i="1"/>
  <c r="AC96" i="1"/>
  <c r="Y96" i="1"/>
  <c r="AA96" i="1"/>
  <c r="AE407" i="1"/>
  <c r="AA407" i="1"/>
  <c r="AB407" i="1"/>
  <c r="Y125" i="1"/>
  <c r="AD125" i="1"/>
  <c r="AD105" i="1"/>
  <c r="Y105" i="1"/>
  <c r="AD251" i="1"/>
  <c r="AB251" i="1"/>
  <c r="AC182" i="1"/>
  <c r="Y182" i="1"/>
  <c r="AA292" i="1"/>
  <c r="Y292" i="1"/>
  <c r="AB207" i="1"/>
  <c r="AE207" i="1"/>
  <c r="AD123" i="1"/>
  <c r="AE123" i="1"/>
  <c r="AB270" i="1"/>
  <c r="AA270" i="1"/>
  <c r="AA261" i="1"/>
  <c r="AB261" i="1"/>
  <c r="AB269" i="1"/>
  <c r="AC269" i="1"/>
  <c r="AA214" i="1"/>
  <c r="AC214" i="1"/>
  <c r="AA196" i="1"/>
  <c r="AC196" i="1"/>
  <c r="AD97" i="1"/>
  <c r="AA97" i="1"/>
  <c r="AA353" i="1"/>
  <c r="AE353" i="1"/>
  <c r="Y97" i="1"/>
  <c r="Y8" i="1"/>
  <c r="Y185" i="1"/>
  <c r="Y302" i="1"/>
  <c r="AA314" i="1"/>
  <c r="AB109" i="1"/>
  <c r="AD30" i="1"/>
  <c r="AD310" i="1"/>
  <c r="AB6" i="1"/>
  <c r="AB272" i="1"/>
  <c r="AE265" i="1"/>
  <c r="AC389" i="1"/>
  <c r="AA213" i="1"/>
  <c r="AC213" i="1"/>
  <c r="AD69" i="1"/>
  <c r="AE69" i="1"/>
  <c r="Y155" i="1"/>
  <c r="AC155" i="1"/>
  <c r="Y275" i="1"/>
  <c r="AC275" i="1"/>
  <c r="Y231" i="1"/>
  <c r="AB231" i="1"/>
  <c r="AD285" i="1"/>
  <c r="AE285" i="1"/>
  <c r="AA11" i="1"/>
  <c r="AD25" i="1"/>
  <c r="AE143" i="1"/>
  <c r="AB143" i="1"/>
  <c r="AD143" i="1"/>
  <c r="AD330" i="1"/>
  <c r="AE330" i="1"/>
  <c r="AB330" i="1"/>
  <c r="AE278" i="1"/>
  <c r="AB278" i="1"/>
  <c r="AD278" i="1"/>
  <c r="AD191" i="1"/>
  <c r="AE191" i="1"/>
  <c r="AB191" i="1"/>
  <c r="AE141" i="1"/>
  <c r="AD141" i="1"/>
  <c r="AB141" i="1"/>
  <c r="AE85" i="1"/>
  <c r="AD85" i="1"/>
  <c r="AB85" i="1"/>
  <c r="AB384" i="1"/>
  <c r="AD384" i="1"/>
  <c r="AD76" i="1"/>
  <c r="AB76" i="1"/>
  <c r="AB134" i="1"/>
  <c r="AD134" i="1"/>
  <c r="AD316" i="1"/>
  <c r="AB316" i="1"/>
  <c r="AD118" i="1"/>
  <c r="AE118" i="1"/>
  <c r="AB118" i="1"/>
  <c r="AD346" i="1"/>
  <c r="AB346" i="1"/>
  <c r="AD164" i="1"/>
  <c r="AE164" i="1"/>
  <c r="AB164" i="1"/>
  <c r="AD377" i="1"/>
  <c r="AB377" i="1"/>
  <c r="AC232" i="1"/>
  <c r="AB232" i="1"/>
  <c r="AB132" i="1"/>
  <c r="AC132" i="1"/>
  <c r="AD132" i="1"/>
  <c r="AC268" i="1"/>
  <c r="AB268" i="1"/>
  <c r="AB406" i="1"/>
  <c r="AD406" i="1"/>
  <c r="Y88" i="1"/>
  <c r="AD88" i="1"/>
  <c r="AE410" i="1"/>
  <c r="AB410" i="1"/>
  <c r="AB137" i="1"/>
  <c r="Y137" i="1"/>
  <c r="AE140" i="1"/>
  <c r="AB140" i="1"/>
  <c r="Y271" i="1"/>
  <c r="AA134" i="1"/>
  <c r="AC70" i="1"/>
  <c r="AA88" i="1"/>
  <c r="AD232" i="1"/>
  <c r="AA85" i="1"/>
  <c r="AE76" i="1"/>
  <c r="AE316" i="1"/>
  <c r="AC346" i="1"/>
  <c r="AC377" i="1"/>
  <c r="AE70" i="1"/>
  <c r="AC406" i="1"/>
  <c r="AE268" i="1"/>
  <c r="AC88" i="1"/>
  <c r="AE377" i="1"/>
  <c r="Y267" i="1"/>
  <c r="AA267" i="1"/>
  <c r="Y320" i="1"/>
  <c r="AD320" i="1"/>
  <c r="Y6" i="1"/>
  <c r="AA6" i="1"/>
  <c r="AC6" i="1"/>
  <c r="AE35" i="1"/>
  <c r="Y35" i="1"/>
  <c r="AA35" i="1"/>
  <c r="AC35" i="1"/>
  <c r="AD182" i="1"/>
  <c r="AE182" i="1"/>
  <c r="AB182" i="1"/>
  <c r="AE292" i="1"/>
  <c r="AD292" i="1"/>
  <c r="AB292" i="1"/>
  <c r="AC207" i="1"/>
  <c r="Y207" i="1"/>
  <c r="AA207" i="1"/>
  <c r="AA123" i="1"/>
  <c r="AB123" i="1"/>
  <c r="AC123" i="1"/>
  <c r="Y270" i="1"/>
  <c r="AD270" i="1"/>
  <c r="AE270" i="1"/>
  <c r="Y261" i="1"/>
  <c r="AD261" i="1"/>
  <c r="AE261" i="1"/>
  <c r="Y355" i="1"/>
  <c r="AD355" i="1"/>
  <c r="AE355" i="1"/>
  <c r="AB355" i="1"/>
  <c r="AC355" i="1"/>
  <c r="AB387" i="1"/>
  <c r="AC387" i="1"/>
  <c r="AA387" i="1"/>
  <c r="AE387" i="1"/>
  <c r="AE269" i="1"/>
  <c r="Y269" i="1"/>
  <c r="AD269" i="1"/>
  <c r="AA269" i="1"/>
  <c r="AB45" i="1"/>
  <c r="AC45" i="1"/>
  <c r="AA45" i="1"/>
  <c r="AE45" i="1"/>
  <c r="AE59" i="1"/>
  <c r="Y59" i="1"/>
  <c r="AD59" i="1"/>
  <c r="AA59" i="1"/>
  <c r="AB366" i="1"/>
  <c r="AC366" i="1"/>
  <c r="AA366" i="1"/>
  <c r="AE366" i="1"/>
  <c r="AB293" i="1"/>
  <c r="AA293" i="1"/>
  <c r="Y293" i="1"/>
  <c r="AE293" i="1"/>
  <c r="AE198" i="1"/>
  <c r="AB198" i="1"/>
  <c r="AC198" i="1"/>
  <c r="Y198" i="1"/>
  <c r="AD198" i="1"/>
  <c r="AE77" i="1"/>
  <c r="AA77" i="1"/>
  <c r="AC77" i="1"/>
  <c r="Y77" i="1"/>
  <c r="AB77" i="1"/>
  <c r="AD77" i="1"/>
  <c r="AE412" i="1"/>
  <c r="AC412" i="1"/>
  <c r="AB412" i="1"/>
  <c r="Y412" i="1"/>
  <c r="AA412" i="1"/>
  <c r="AD412" i="1"/>
  <c r="AE184" i="1"/>
  <c r="AC184" i="1"/>
  <c r="AA184" i="1"/>
  <c r="AD184" i="1"/>
  <c r="AA305" i="1"/>
  <c r="AE305" i="1"/>
  <c r="AC305" i="1"/>
  <c r="AA89" i="1"/>
  <c r="AE89" i="1"/>
  <c r="AC89" i="1"/>
  <c r="AD89" i="1"/>
  <c r="AB89" i="1"/>
  <c r="AE27" i="1"/>
  <c r="AB27" i="1"/>
  <c r="AD27" i="1"/>
  <c r="AD214" i="1"/>
  <c r="AE214" i="1"/>
  <c r="AB214" i="1"/>
  <c r="AE154" i="1"/>
  <c r="AB154" i="1"/>
  <c r="AD154" i="1"/>
  <c r="AD196" i="1"/>
  <c r="AE196" i="1"/>
  <c r="AB196" i="1"/>
  <c r="AC201" i="1"/>
  <c r="AA201" i="1"/>
  <c r="AA174" i="1"/>
  <c r="AD174" i="1"/>
  <c r="AC174" i="1"/>
  <c r="AA30" i="1"/>
  <c r="AC30" i="1"/>
  <c r="AE30" i="1"/>
  <c r="AA63" i="1"/>
  <c r="AE63" i="1"/>
  <c r="AC63" i="1"/>
  <c r="AA310" i="1"/>
  <c r="AC310" i="1"/>
  <c r="AE310" i="1"/>
  <c r="AA356" i="1"/>
  <c r="AE356" i="1"/>
  <c r="AC356" i="1"/>
  <c r="AD314" i="1"/>
  <c r="AB314" i="1"/>
  <c r="AD398" i="1"/>
  <c r="AB398" i="1"/>
  <c r="AD101" i="1"/>
  <c r="AE101" i="1"/>
  <c r="AB101" i="1"/>
  <c r="AC195" i="1"/>
  <c r="AA195" i="1"/>
  <c r="AD195" i="1"/>
  <c r="AB195" i="1"/>
  <c r="AB228" i="1"/>
  <c r="AC228" i="1"/>
  <c r="AE228" i="1"/>
  <c r="AD228" i="1"/>
  <c r="AC97" i="1"/>
  <c r="AB97" i="1"/>
  <c r="AE97" i="1"/>
  <c r="AC44" i="1"/>
  <c r="AB44" i="1"/>
  <c r="AE44" i="1"/>
  <c r="AC24" i="1"/>
  <c r="AB24" i="1"/>
  <c r="AD24" i="1"/>
  <c r="AE24" i="1"/>
  <c r="Y353" i="1"/>
  <c r="AB353" i="1"/>
  <c r="AC353" i="1"/>
  <c r="AD353" i="1"/>
  <c r="AB80" i="1"/>
  <c r="Y80" i="1"/>
  <c r="AC80" i="1"/>
  <c r="Y221" i="1"/>
  <c r="AE221" i="1"/>
  <c r="AB147" i="1"/>
  <c r="AE147" i="1"/>
  <c r="AA376" i="1"/>
  <c r="AE376" i="1"/>
  <c r="AE46" i="1"/>
  <c r="AC46" i="1"/>
  <c r="Y305" i="1"/>
  <c r="AE174" i="1"/>
  <c r="AA76" i="1"/>
  <c r="AA346" i="1"/>
  <c r="AA164" i="1"/>
  <c r="AE195" i="1"/>
  <c r="AA80" i="1"/>
  <c r="AC143" i="1"/>
  <c r="AC330" i="1"/>
  <c r="AC278" i="1"/>
  <c r="AC191" i="1"/>
  <c r="AC141" i="1"/>
  <c r="AB174" i="1"/>
  <c r="AE384" i="1"/>
  <c r="AB63" i="1"/>
  <c r="AE134" i="1"/>
  <c r="AB356" i="1"/>
  <c r="AC118" i="1"/>
  <c r="AC164" i="1"/>
  <c r="AC293" i="1"/>
  <c r="AB305" i="1"/>
  <c r="AD6" i="1"/>
  <c r="AB35" i="1"/>
  <c r="AC292" i="1"/>
  <c r="Y123" i="1"/>
  <c r="AC270" i="1"/>
  <c r="AD387" i="1"/>
  <c r="AD45" i="1"/>
  <c r="Y366" i="1"/>
  <c r="AC108" i="1"/>
  <c r="AD147" i="1"/>
  <c r="Y60" i="1"/>
  <c r="AB271" i="1"/>
  <c r="AE314" i="1"/>
  <c r="AE232" i="1"/>
  <c r="AB184" i="1"/>
  <c r="AE372" i="1"/>
  <c r="AC372" i="1"/>
  <c r="AA372" i="1"/>
  <c r="AD372" i="1"/>
  <c r="AE185" i="1"/>
  <c r="AC185" i="1"/>
  <c r="AA185" i="1"/>
  <c r="AC102" i="1"/>
  <c r="AA102" i="1"/>
  <c r="AE102" i="1"/>
  <c r="AE179" i="1"/>
  <c r="AB179" i="1"/>
  <c r="AD179" i="1"/>
  <c r="AE244" i="1"/>
  <c r="AB244" i="1"/>
  <c r="AD244" i="1"/>
  <c r="AA8" i="1"/>
  <c r="AC8" i="1"/>
  <c r="AE18" i="1"/>
  <c r="AD18" i="1"/>
  <c r="AD359" i="1"/>
  <c r="AE359" i="1"/>
  <c r="AB359" i="1"/>
  <c r="AD325" i="1"/>
  <c r="AC325" i="1"/>
  <c r="AE148" i="1"/>
  <c r="AB148" i="1"/>
  <c r="AC252" i="1"/>
  <c r="AA252" i="1"/>
  <c r="AE252" i="1"/>
  <c r="AD180" i="1"/>
  <c r="AE180" i="1"/>
  <c r="AB180" i="1"/>
  <c r="AD223" i="1"/>
  <c r="AE223" i="1"/>
  <c r="AB223" i="1"/>
  <c r="AC50" i="1"/>
  <c r="AA50" i="1"/>
  <c r="AD215" i="1"/>
  <c r="AB215" i="1"/>
  <c r="AE215" i="1"/>
  <c r="AA189" i="1"/>
  <c r="AB189" i="1"/>
  <c r="AA295" i="1"/>
  <c r="AB295" i="1"/>
  <c r="AE295" i="1"/>
  <c r="AD295" i="1"/>
  <c r="AD96" i="1"/>
  <c r="AB96" i="1"/>
  <c r="AD407" i="1"/>
  <c r="AC407" i="1"/>
  <c r="AE405" i="1"/>
  <c r="AB405" i="1"/>
  <c r="AE393" i="1"/>
  <c r="AB393" i="1"/>
  <c r="AA393" i="1"/>
  <c r="AE93" i="1"/>
  <c r="AB93" i="1"/>
  <c r="AC326" i="1"/>
  <c r="AE326" i="1"/>
  <c r="AB235" i="1"/>
  <c r="AC235" i="1"/>
  <c r="AB166" i="1"/>
  <c r="AD166" i="1"/>
  <c r="AC166" i="1"/>
  <c r="Y220" i="1"/>
  <c r="AC220" i="1"/>
  <c r="Y153" i="1"/>
  <c r="AD153" i="1"/>
  <c r="AC94" i="1"/>
  <c r="Y94" i="1"/>
  <c r="AC258" i="1"/>
  <c r="Y258" i="1"/>
  <c r="AB72" i="1"/>
  <c r="Y72" i="1"/>
  <c r="Y74" i="1"/>
  <c r="AC74" i="1"/>
  <c r="AD74" i="1"/>
  <c r="AE104" i="1"/>
  <c r="AC104" i="1"/>
  <c r="Y23" i="1"/>
  <c r="AD23" i="1"/>
  <c r="AB110" i="1"/>
  <c r="AE110" i="1"/>
  <c r="Y299" i="1"/>
  <c r="AA299" i="1"/>
  <c r="AC230" i="1"/>
  <c r="AE230" i="1"/>
  <c r="AB227" i="1"/>
  <c r="AA227" i="1"/>
  <c r="AC152" i="1"/>
  <c r="AA152" i="1"/>
  <c r="AB152" i="1"/>
  <c r="AD152" i="1"/>
  <c r="AD133" i="1"/>
  <c r="AB133" i="1"/>
  <c r="AA133" i="1"/>
  <c r="AA262" i="1"/>
  <c r="AC262" i="1"/>
  <c r="AA13" i="1"/>
  <c r="AC13" i="1"/>
  <c r="AA171" i="1"/>
  <c r="AC171" i="1"/>
  <c r="AB171" i="1"/>
  <c r="AA351" i="1"/>
  <c r="AC351" i="1"/>
  <c r="AA331" i="1"/>
  <c r="AC331" i="1"/>
  <c r="AA136" i="1"/>
  <c r="AC136" i="1"/>
  <c r="AA216" i="1"/>
  <c r="AC216" i="1"/>
  <c r="AB216" i="1"/>
  <c r="AA206" i="1"/>
  <c r="AE206" i="1"/>
  <c r="AC206" i="1"/>
  <c r="AC58" i="1"/>
  <c r="AB58" i="1"/>
  <c r="AB169" i="1"/>
  <c r="AD169" i="1"/>
  <c r="AD233" i="1"/>
  <c r="AE233" i="1"/>
  <c r="Y233" i="1"/>
  <c r="AD146" i="1"/>
  <c r="AA146" i="1"/>
  <c r="Y41" i="1"/>
  <c r="AE41" i="1"/>
  <c r="AE385" i="1"/>
  <c r="AB385" i="1"/>
  <c r="AD385" i="1"/>
  <c r="AC37" i="1"/>
  <c r="Y37" i="1"/>
  <c r="AB37" i="1"/>
  <c r="AC283" i="1"/>
  <c r="Y283" i="1"/>
  <c r="AB283" i="1"/>
  <c r="AD17" i="1"/>
  <c r="AA17" i="1"/>
  <c r="AE17" i="1"/>
  <c r="AA369" i="1"/>
  <c r="AD369" i="1"/>
  <c r="AE369" i="1"/>
  <c r="AC369" i="1"/>
  <c r="Y116" i="1"/>
  <c r="AD116" i="1"/>
  <c r="AE116" i="1"/>
  <c r="AC116" i="1"/>
  <c r="AB116" i="1"/>
  <c r="AA391" i="1"/>
  <c r="AB391" i="1"/>
  <c r="AC391" i="1"/>
  <c r="AE391" i="1"/>
  <c r="AB224" i="1"/>
  <c r="AC224" i="1"/>
  <c r="AA224" i="1"/>
  <c r="AE224" i="1"/>
  <c r="AA209" i="1"/>
  <c r="AB209" i="1"/>
  <c r="AC209" i="1"/>
  <c r="AE209" i="1"/>
  <c r="AE297" i="1"/>
  <c r="Y297" i="1"/>
  <c r="AD297" i="1"/>
  <c r="AB297" i="1"/>
  <c r="AC297" i="1"/>
  <c r="AB203" i="1"/>
  <c r="AC203" i="1"/>
  <c r="AA203" i="1"/>
  <c r="AE203" i="1"/>
  <c r="AC324" i="1"/>
  <c r="AB324" i="1"/>
  <c r="AA324" i="1"/>
  <c r="Y324" i="1"/>
  <c r="AD324" i="1"/>
  <c r="AD177" i="1"/>
  <c r="Y177" i="1"/>
  <c r="AC177" i="1"/>
  <c r="AE177" i="1"/>
  <c r="AA177" i="1"/>
  <c r="AA365" i="1"/>
  <c r="AE365" i="1"/>
  <c r="AD399" i="1"/>
  <c r="AB399" i="1"/>
  <c r="AD159" i="1"/>
  <c r="AC159" i="1"/>
  <c r="AB241" i="1"/>
  <c r="AC241" i="1"/>
  <c r="Y385" i="1"/>
  <c r="Y69" i="1"/>
  <c r="Y146" i="1"/>
  <c r="Y281" i="1"/>
  <c r="Y241" i="1"/>
  <c r="Y282" i="1"/>
  <c r="AD230" i="1"/>
  <c r="AB186" i="1"/>
  <c r="AA230" i="1"/>
  <c r="AE133" i="1"/>
  <c r="AE262" i="1"/>
  <c r="AD13" i="1"/>
  <c r="AE331" i="1"/>
  <c r="AD136" i="1"/>
  <c r="AA239" i="1"/>
  <c r="AE146" i="1"/>
  <c r="AE86" i="1"/>
  <c r="AE281" i="1"/>
  <c r="AA385" i="1"/>
  <c r="AE120" i="1"/>
  <c r="AB413" i="1"/>
  <c r="AE37" i="1"/>
  <c r="Y17" i="1"/>
  <c r="Y209" i="1"/>
  <c r="Y203" i="1"/>
  <c r="AE324" i="1"/>
  <c r="AC299" i="1"/>
  <c r="AE153" i="1"/>
  <c r="AD363" i="1"/>
  <c r="AC247" i="1"/>
  <c r="AC133" i="1"/>
  <c r="AC68" i="1"/>
  <c r="AD68" i="1"/>
  <c r="AA68" i="1"/>
  <c r="AB68" i="1"/>
  <c r="AA221" i="1"/>
  <c r="AC221" i="1"/>
  <c r="AD221" i="1"/>
  <c r="AB221" i="1"/>
  <c r="AA333" i="1"/>
  <c r="AC333" i="1"/>
  <c r="AD333" i="1"/>
  <c r="AB333" i="1"/>
  <c r="AB371" i="1"/>
  <c r="Y371" i="1"/>
  <c r="AE371" i="1"/>
  <c r="AD371" i="1"/>
  <c r="AC371" i="1"/>
  <c r="AB400" i="1"/>
  <c r="AA400" i="1"/>
  <c r="Y400" i="1"/>
  <c r="AC400" i="1"/>
  <c r="AE400" i="1"/>
  <c r="AB98" i="1"/>
  <c r="AD98" i="1"/>
  <c r="AE98" i="1"/>
  <c r="Y98" i="1"/>
  <c r="AC98" i="1"/>
  <c r="AB337" i="1"/>
  <c r="Y337" i="1"/>
  <c r="AC337" i="1"/>
  <c r="AA337" i="1"/>
  <c r="AE337" i="1"/>
  <c r="AB197" i="1"/>
  <c r="Y197" i="1"/>
  <c r="AC197" i="1"/>
  <c r="AA197" i="1"/>
  <c r="AE197" i="1"/>
  <c r="AB149" i="1"/>
  <c r="Y149" i="1"/>
  <c r="AC149" i="1"/>
  <c r="AA149" i="1"/>
  <c r="AE149" i="1"/>
  <c r="AB111" i="1"/>
  <c r="AA111" i="1"/>
  <c r="Y111" i="1"/>
  <c r="AC111" i="1"/>
  <c r="AD111" i="1"/>
  <c r="AD321" i="1"/>
  <c r="AE321" i="1"/>
  <c r="AB321" i="1"/>
  <c r="AC321" i="1"/>
  <c r="Y321" i="1"/>
  <c r="AD402" i="1"/>
  <c r="AE402" i="1"/>
  <c r="AB402" i="1"/>
  <c r="AC402" i="1"/>
  <c r="Y402" i="1"/>
  <c r="AD374" i="1"/>
  <c r="AE374" i="1"/>
  <c r="AB374" i="1"/>
  <c r="AA374" i="1"/>
  <c r="AD60" i="1"/>
  <c r="AE60" i="1"/>
  <c r="AB60" i="1"/>
  <c r="AA60" i="1"/>
  <c r="AA147" i="1"/>
  <c r="AC147" i="1"/>
  <c r="Y147" i="1"/>
  <c r="AA84" i="1"/>
  <c r="AC84" i="1"/>
  <c r="AD84" i="1"/>
  <c r="Y84" i="1"/>
  <c r="AE84" i="1"/>
  <c r="AD376" i="1"/>
  <c r="AB376" i="1"/>
  <c r="Y376" i="1"/>
  <c r="AC376" i="1"/>
  <c r="AA126" i="1"/>
  <c r="Y126" i="1"/>
  <c r="AB126" i="1"/>
  <c r="AD126" i="1"/>
  <c r="AE126" i="1"/>
  <c r="AB300" i="1"/>
  <c r="AC300" i="1"/>
  <c r="AA300" i="1"/>
  <c r="AE213" i="1"/>
  <c r="AD213" i="1"/>
  <c r="AA69" i="1"/>
  <c r="AB69" i="1"/>
  <c r="AC69" i="1"/>
  <c r="AB217" i="1"/>
  <c r="AC217" i="1"/>
  <c r="AA217" i="1"/>
  <c r="AA170" i="1"/>
  <c r="AB170" i="1"/>
  <c r="AC170" i="1"/>
  <c r="AB40" i="1"/>
  <c r="AA40" i="1"/>
  <c r="AD40" i="1"/>
  <c r="AE40" i="1"/>
  <c r="AB202" i="1"/>
  <c r="AA202" i="1"/>
  <c r="AE202" i="1"/>
  <c r="AD202" i="1"/>
  <c r="AB5" i="1"/>
  <c r="AA5" i="1"/>
  <c r="AD5" i="1"/>
  <c r="AE5" i="1"/>
  <c r="AA155" i="1"/>
  <c r="AB155" i="1"/>
  <c r="AE155" i="1"/>
  <c r="AD155" i="1"/>
  <c r="AB238" i="1"/>
  <c r="AA238" i="1"/>
  <c r="AD238" i="1"/>
  <c r="AE238" i="1"/>
  <c r="AA275" i="1"/>
  <c r="AB275" i="1"/>
  <c r="AE275" i="1"/>
  <c r="AD275" i="1"/>
  <c r="AA21" i="1"/>
  <c r="AC21" i="1"/>
  <c r="AA282" i="1"/>
  <c r="AE282" i="1"/>
  <c r="AC282" i="1"/>
  <c r="AA332" i="1"/>
  <c r="AE332" i="1"/>
  <c r="AC332" i="1"/>
  <c r="AA231" i="1"/>
  <c r="AE231" i="1"/>
  <c r="AC231" i="1"/>
  <c r="AB239" i="1"/>
  <c r="AC239" i="1"/>
  <c r="AE239" i="1"/>
  <c r="AB284" i="1"/>
  <c r="AD284" i="1"/>
  <c r="AC284" i="1"/>
  <c r="AE284" i="1"/>
  <c r="AB249" i="1"/>
  <c r="AD249" i="1"/>
  <c r="AC249" i="1"/>
  <c r="AA249" i="1"/>
  <c r="AB139" i="1"/>
  <c r="AD139" i="1"/>
  <c r="AC139" i="1"/>
  <c r="AA139" i="1"/>
  <c r="Y83" i="1"/>
  <c r="AD83" i="1"/>
  <c r="AC83" i="1"/>
  <c r="AE83" i="1"/>
  <c r="AB83" i="1"/>
  <c r="Y259" i="1"/>
  <c r="AC259" i="1"/>
  <c r="AE259" i="1"/>
  <c r="Y16" i="1"/>
  <c r="AB16" i="1"/>
  <c r="AC16" i="1"/>
  <c r="AD181" i="1"/>
  <c r="AA181" i="1"/>
  <c r="AE181" i="1"/>
  <c r="AC347" i="1"/>
  <c r="Y347" i="1"/>
  <c r="AB347" i="1"/>
  <c r="AE29" i="1"/>
  <c r="AD29" i="1"/>
  <c r="AA29" i="1"/>
  <c r="AC29" i="1"/>
  <c r="AB318" i="1"/>
  <c r="AC318" i="1"/>
  <c r="AA318" i="1"/>
  <c r="AD318" i="1"/>
  <c r="Y318" i="1"/>
  <c r="Y350" i="1"/>
  <c r="AD350" i="1"/>
  <c r="AE350" i="1"/>
  <c r="AA350" i="1"/>
  <c r="AA200" i="1"/>
  <c r="AB200" i="1"/>
  <c r="AC200" i="1"/>
  <c r="Y200" i="1"/>
  <c r="AD200" i="1"/>
  <c r="AB99" i="1"/>
  <c r="AC99" i="1"/>
  <c r="AA99" i="1"/>
  <c r="Y99" i="1"/>
  <c r="AD99" i="1"/>
  <c r="AA145" i="1"/>
  <c r="AB145" i="1"/>
  <c r="AC145" i="1"/>
  <c r="Y145" i="1"/>
  <c r="AD145" i="1"/>
  <c r="AE272" i="1"/>
  <c r="Y272" i="1"/>
  <c r="AD272" i="1"/>
  <c r="AA272" i="1"/>
  <c r="AB341" i="1"/>
  <c r="AC341" i="1"/>
  <c r="AA341" i="1"/>
  <c r="AD341" i="1"/>
  <c r="Y341" i="1"/>
  <c r="AC285" i="1"/>
  <c r="AA285" i="1"/>
  <c r="AB285" i="1"/>
  <c r="Y285" i="1"/>
  <c r="AC260" i="1"/>
  <c r="AE260" i="1"/>
  <c r="Y260" i="1"/>
  <c r="AA260" i="1"/>
  <c r="AC105" i="1"/>
  <c r="AA105" i="1"/>
  <c r="AB105" i="1"/>
  <c r="AE105" i="1"/>
  <c r="AA121" i="1"/>
  <c r="Y121" i="1"/>
  <c r="AC121" i="1"/>
  <c r="AE121" i="1"/>
  <c r="AB121" i="1"/>
  <c r="AA368" i="1"/>
  <c r="AE368" i="1"/>
  <c r="AC368" i="1"/>
  <c r="Y368" i="1"/>
  <c r="AB368" i="1"/>
  <c r="AA9" i="1"/>
  <c r="AC9" i="1"/>
  <c r="AE9" i="1"/>
  <c r="Y9" i="1"/>
  <c r="AD9" i="1"/>
  <c r="AA53" i="1"/>
  <c r="AE53" i="1"/>
  <c r="AD53" i="1"/>
  <c r="Y53" i="1"/>
  <c r="AB53" i="1"/>
  <c r="AA55" i="1"/>
  <c r="AE55" i="1"/>
  <c r="AD55" i="1"/>
  <c r="Y55" i="1"/>
  <c r="AE296" i="1"/>
  <c r="AA296" i="1"/>
  <c r="AB296" i="1"/>
  <c r="AD296" i="1"/>
  <c r="AA349" i="1"/>
  <c r="AC349" i="1"/>
  <c r="AD349" i="1"/>
  <c r="AB349" i="1"/>
  <c r="AE349" i="1"/>
  <c r="AA46" i="1"/>
  <c r="AB46" i="1"/>
  <c r="AD46" i="1"/>
  <c r="Y108" i="1"/>
  <c r="Y217" i="1"/>
  <c r="Y40" i="1"/>
  <c r="Y5" i="1"/>
  <c r="Y238" i="1"/>
  <c r="Y21" i="1"/>
  <c r="Y332" i="1"/>
  <c r="Y239" i="1"/>
  <c r="AB13" i="1"/>
  <c r="AB331" i="1"/>
  <c r="AB21" i="1"/>
  <c r="AD300" i="1"/>
  <c r="AE227" i="1"/>
  <c r="AE217" i="1"/>
  <c r="AD170" i="1"/>
  <c r="AC40" i="1"/>
  <c r="AE171" i="1"/>
  <c r="AD351" i="1"/>
  <c r="AC238" i="1"/>
  <c r="AE216" i="1"/>
  <c r="AD21" i="1"/>
  <c r="AD282" i="1"/>
  <c r="AD332" i="1"/>
  <c r="AD231" i="1"/>
  <c r="AA83" i="1"/>
  <c r="AA259" i="1"/>
  <c r="AD260" i="1"/>
  <c r="AB159" i="1"/>
  <c r="AE299" i="1"/>
  <c r="AE108" i="1"/>
  <c r="AD16" i="1"/>
  <c r="AE283" i="1"/>
  <c r="AA347" i="1"/>
  <c r="AB17" i="1"/>
  <c r="AB29" i="1"/>
  <c r="Y369" i="1"/>
  <c r="AC350" i="1"/>
  <c r="Y391" i="1"/>
  <c r="AD224" i="1"/>
  <c r="AE99" i="1"/>
  <c r="AE12" i="1"/>
  <c r="AD121" i="1"/>
  <c r="AC55" i="1"/>
  <c r="AE68" i="1"/>
  <c r="AE333" i="1"/>
  <c r="AD400" i="1"/>
  <c r="AC72" i="1"/>
  <c r="AD149" i="1"/>
  <c r="Y104" i="1"/>
  <c r="Y374" i="1"/>
  <c r="AC122" i="1"/>
  <c r="AA122" i="1"/>
  <c r="AB122" i="1"/>
  <c r="AE122" i="1"/>
  <c r="AD73" i="1"/>
  <c r="AC73" i="1"/>
  <c r="AA73" i="1"/>
  <c r="AE73" i="1"/>
  <c r="AE127" i="1"/>
  <c r="AD127" i="1"/>
  <c r="AC127" i="1"/>
  <c r="AA127" i="1"/>
  <c r="AE288" i="1"/>
  <c r="AB288" i="1"/>
  <c r="AA288" i="1"/>
  <c r="AC288" i="1"/>
  <c r="Y288" i="1"/>
  <c r="AD219" i="1"/>
  <c r="AC219" i="1"/>
  <c r="AB219" i="1"/>
  <c r="AE219" i="1"/>
  <c r="AE327" i="1"/>
  <c r="AB327" i="1"/>
  <c r="AA327" i="1"/>
  <c r="AC327" i="1"/>
  <c r="AB256" i="1"/>
  <c r="AC256" i="1"/>
  <c r="AA256" i="1"/>
  <c r="AD256" i="1"/>
  <c r="AE256" i="1"/>
  <c r="Y256" i="1"/>
  <c r="AB79" i="1"/>
  <c r="AD79" i="1"/>
  <c r="AA79" i="1"/>
  <c r="AD266" i="1"/>
  <c r="AB266" i="1"/>
  <c r="AE266" i="1"/>
  <c r="AA266" i="1"/>
  <c r="AD43" i="1"/>
  <c r="AC43" i="1"/>
  <c r="AE43" i="1"/>
  <c r="Y43" i="1"/>
  <c r="AA43" i="1"/>
  <c r="AD354" i="1"/>
  <c r="AE354" i="1"/>
  <c r="AA354" i="1"/>
  <c r="AB354" i="1"/>
  <c r="AB208" i="1"/>
  <c r="AC208" i="1"/>
  <c r="AA208" i="1"/>
  <c r="AE113" i="1"/>
  <c r="AC113" i="1"/>
  <c r="AA113" i="1"/>
  <c r="Y113" i="1"/>
  <c r="AE378" i="1"/>
  <c r="AC378" i="1"/>
  <c r="AA378" i="1"/>
  <c r="AE338" i="1"/>
  <c r="AC338" i="1"/>
  <c r="AA338" i="1"/>
  <c r="AE322" i="1"/>
  <c r="AC322" i="1"/>
  <c r="AA322" i="1"/>
  <c r="AE42" i="1"/>
  <c r="AA42" i="1"/>
  <c r="AD42" i="1"/>
  <c r="AC315" i="1"/>
  <c r="AE315" i="1"/>
  <c r="AB38" i="1"/>
  <c r="AD38" i="1"/>
  <c r="Y38" i="1"/>
  <c r="AE38" i="1"/>
  <c r="AB298" i="1"/>
  <c r="Y298" i="1"/>
  <c r="AE298" i="1"/>
  <c r="AB313" i="1"/>
  <c r="AD313" i="1"/>
  <c r="AE313" i="1"/>
  <c r="AB375" i="1"/>
  <c r="AD375" i="1"/>
  <c r="AE375" i="1"/>
  <c r="AC114" i="1"/>
  <c r="AE114" i="1"/>
  <c r="Y114" i="1"/>
  <c r="AD114" i="1"/>
  <c r="AC240" i="1"/>
  <c r="AE240" i="1"/>
  <c r="Y240" i="1"/>
  <c r="AD240" i="1"/>
  <c r="AC212" i="1"/>
  <c r="AE212" i="1"/>
  <c r="Y212" i="1"/>
  <c r="AD212" i="1"/>
  <c r="Y10" i="1"/>
  <c r="AD10" i="1"/>
  <c r="AE10" i="1"/>
  <c r="Y61" i="1"/>
  <c r="AD61" i="1"/>
  <c r="AB61" i="1"/>
  <c r="AC61" i="1"/>
  <c r="AE61" i="1"/>
  <c r="AE87" i="1"/>
  <c r="AB87" i="1"/>
  <c r="AD87" i="1"/>
  <c r="AC87" i="1"/>
  <c r="Y87" i="1"/>
  <c r="AE309" i="1"/>
  <c r="AB309" i="1"/>
  <c r="AD309" i="1"/>
  <c r="AC309" i="1"/>
  <c r="AA301" i="1"/>
  <c r="AC301" i="1"/>
  <c r="AE301" i="1"/>
  <c r="Y204" i="1"/>
  <c r="Y338" i="1"/>
  <c r="AD208" i="1"/>
  <c r="AA193" i="1"/>
  <c r="AA313" i="1"/>
  <c r="AD257" i="1"/>
  <c r="AA61" i="1"/>
  <c r="AA315" i="1"/>
  <c r="AB42" i="1"/>
  <c r="Y327" i="1"/>
  <c r="Y303" i="1"/>
  <c r="Y309" i="1"/>
  <c r="AE208" i="1"/>
  <c r="AB113" i="1"/>
  <c r="AB378" i="1"/>
  <c r="AB338" i="1"/>
  <c r="AB322" i="1"/>
  <c r="AC42" i="1"/>
  <c r="AA298" i="1"/>
  <c r="AB301" i="1"/>
  <c r="AC313" i="1"/>
  <c r="AA375" i="1"/>
  <c r="AA240" i="1"/>
  <c r="AC10" i="1"/>
  <c r="AC266" i="1"/>
  <c r="AD122" i="1"/>
  <c r="AD327" i="1"/>
  <c r="AB43" i="1"/>
  <c r="AA87" i="1"/>
  <c r="AC38" i="1"/>
  <c r="AC79" i="1"/>
  <c r="AB315" i="1"/>
  <c r="AD298" i="1"/>
  <c r="AB267" i="1"/>
  <c r="AE267" i="1"/>
  <c r="AD267" i="1"/>
  <c r="AC352" i="1"/>
  <c r="AA352" i="1"/>
  <c r="AB352" i="1"/>
  <c r="AE352" i="1"/>
  <c r="AC302" i="1"/>
  <c r="AE302" i="1"/>
  <c r="AB302" i="1"/>
  <c r="AA302" i="1"/>
  <c r="AA138" i="1"/>
  <c r="AD138" i="1"/>
  <c r="AB138" i="1"/>
  <c r="Y138" i="1"/>
  <c r="AE138" i="1"/>
  <c r="AC320" i="1"/>
  <c r="AE320" i="1"/>
  <c r="AB320" i="1"/>
  <c r="AA320" i="1"/>
  <c r="AB339" i="1"/>
  <c r="AC339" i="1"/>
  <c r="AE339" i="1"/>
  <c r="AD339" i="1"/>
  <c r="AB125" i="1"/>
  <c r="AE125" i="1"/>
  <c r="AC125" i="1"/>
  <c r="AA125" i="1"/>
  <c r="AD204" i="1"/>
  <c r="AB204" i="1"/>
  <c r="AC204" i="1"/>
  <c r="AA204" i="1"/>
  <c r="AA52" i="1"/>
  <c r="AB52" i="1"/>
  <c r="AC52" i="1"/>
  <c r="AA48" i="1"/>
  <c r="AB48" i="1"/>
  <c r="AC48" i="1"/>
  <c r="Y48" i="1"/>
  <c r="AB90" i="1"/>
  <c r="AC90" i="1"/>
  <c r="AA90" i="1"/>
  <c r="Y90" i="1"/>
  <c r="AE119" i="1"/>
  <c r="AA119" i="1"/>
  <c r="AC119" i="1"/>
  <c r="AE303" i="1"/>
  <c r="AA303" i="1"/>
  <c r="AC303" i="1"/>
  <c r="AE289" i="1"/>
  <c r="AA289" i="1"/>
  <c r="AC289" i="1"/>
  <c r="AE78" i="1"/>
  <c r="AB78" i="1"/>
  <c r="AD78" i="1"/>
  <c r="AE345" i="1"/>
  <c r="AA345" i="1"/>
  <c r="AD345" i="1"/>
  <c r="AB193" i="1"/>
  <c r="AD193" i="1"/>
  <c r="AC193" i="1"/>
  <c r="AE193" i="1"/>
  <c r="AB67" i="1"/>
  <c r="AD67" i="1"/>
  <c r="AC67" i="1"/>
  <c r="AE67" i="1"/>
  <c r="Y56" i="1"/>
  <c r="AD56" i="1"/>
  <c r="AC56" i="1"/>
  <c r="AA56" i="1"/>
  <c r="AB304" i="1"/>
  <c r="AD304" i="1"/>
  <c r="AE304" i="1"/>
  <c r="AB246" i="1"/>
  <c r="AD246" i="1"/>
  <c r="AE246" i="1"/>
  <c r="AC75" i="1"/>
  <c r="AE75" i="1"/>
  <c r="Y75" i="1"/>
  <c r="AD75" i="1"/>
  <c r="AC31" i="1"/>
  <c r="AE31" i="1"/>
  <c r="Y31" i="1"/>
  <c r="AD31" i="1"/>
  <c r="AC175" i="1"/>
  <c r="AE175" i="1"/>
  <c r="Y175" i="1"/>
  <c r="AD175" i="1"/>
  <c r="AA257" i="1"/>
  <c r="AB257" i="1"/>
  <c r="AC257" i="1"/>
  <c r="AA172" i="1"/>
  <c r="Y172" i="1"/>
  <c r="AD172" i="1"/>
  <c r="AC172" i="1"/>
  <c r="AB172" i="1"/>
  <c r="AD373" i="1"/>
  <c r="AC373" i="1"/>
  <c r="Y373" i="1"/>
  <c r="AB373" i="1"/>
  <c r="AE373" i="1"/>
  <c r="AE277" i="1"/>
  <c r="Y277" i="1"/>
  <c r="AD277" i="1"/>
  <c r="AB277" i="1"/>
  <c r="AA277" i="1"/>
  <c r="AE160" i="1"/>
  <c r="AC160" i="1"/>
  <c r="AA160" i="1"/>
  <c r="AE271" i="1"/>
  <c r="AD271" i="1"/>
  <c r="AC271" i="1"/>
  <c r="Y79" i="1"/>
  <c r="Y42" i="1"/>
  <c r="Y73" i="1"/>
  <c r="Y339" i="1"/>
  <c r="AA304" i="1"/>
  <c r="AB114" i="1"/>
  <c r="AA31" i="1"/>
  <c r="AB212" i="1"/>
  <c r="AA373" i="1"/>
  <c r="AC267" i="1"/>
  <c r="AD288" i="1"/>
  <c r="AB160" i="1"/>
  <c r="Y378" i="1"/>
  <c r="Y322" i="1"/>
  <c r="Y315" i="1"/>
  <c r="Y160" i="1"/>
  <c r="Y301" i="1"/>
  <c r="Y122" i="1"/>
  <c r="Y219" i="1"/>
  <c r="AB56" i="1"/>
  <c r="AE52" i="1"/>
  <c r="AD90" i="1"/>
  <c r="AD113" i="1"/>
  <c r="AD119" i="1"/>
  <c r="AD378" i="1"/>
  <c r="AD303" i="1"/>
  <c r="AD338" i="1"/>
  <c r="AD289" i="1"/>
  <c r="AD322" i="1"/>
  <c r="AC78" i="1"/>
  <c r="AA67" i="1"/>
  <c r="Y304" i="1"/>
  <c r="Y313" i="1"/>
  <c r="AC246" i="1"/>
  <c r="AC375" i="1"/>
  <c r="AA75" i="1"/>
  <c r="AB240" i="1"/>
  <c r="AA175" i="1"/>
  <c r="Y257" i="1"/>
  <c r="AA10" i="1"/>
  <c r="AD160" i="1"/>
  <c r="AC354" i="1"/>
  <c r="AB73" i="1"/>
  <c r="AB127" i="1"/>
  <c r="AC138" i="1"/>
  <c r="AA78" i="1"/>
  <c r="AA309" i="1"/>
  <c r="AC298" i="1"/>
  <c r="AC153" i="1"/>
  <c r="AB153" i="1"/>
  <c r="AA335" i="1"/>
  <c r="Y335" i="1"/>
  <c r="AE335" i="1"/>
  <c r="AD129" i="1"/>
  <c r="Y129" i="1"/>
  <c r="AE129" i="1"/>
  <c r="AC129" i="1"/>
  <c r="AB94" i="1"/>
  <c r="AA94" i="1"/>
  <c r="Y363" i="1"/>
  <c r="AC363" i="1"/>
  <c r="AE363" i="1"/>
  <c r="AB363" i="1"/>
  <c r="AE258" i="1"/>
  <c r="AB258" i="1"/>
  <c r="AA258" i="1"/>
  <c r="AA72" i="1"/>
  <c r="AD72" i="1"/>
  <c r="AD410" i="1"/>
  <c r="Y410" i="1"/>
  <c r="AC410" i="1"/>
  <c r="Y248" i="1"/>
  <c r="AC248" i="1"/>
  <c r="AE248" i="1"/>
  <c r="AB248" i="1"/>
  <c r="AE74" i="1"/>
  <c r="AB74" i="1"/>
  <c r="AA74" i="1"/>
  <c r="AA104" i="1"/>
  <c r="AD104" i="1"/>
  <c r="AE23" i="1"/>
  <c r="AB23" i="1"/>
  <c r="AA23" i="1"/>
  <c r="AD110" i="1"/>
  <c r="Y110" i="1"/>
  <c r="AC110" i="1"/>
  <c r="AE247" i="1"/>
  <c r="AB247" i="1"/>
  <c r="AA247" i="1"/>
  <c r="AA137" i="1"/>
  <c r="AD137" i="1"/>
  <c r="AE137" i="1"/>
  <c r="AA120" i="1"/>
  <c r="Y120" i="1"/>
  <c r="AC120" i="1"/>
  <c r="AD140" i="1"/>
  <c r="AA140" i="1"/>
  <c r="Y140" i="1"/>
  <c r="AC140" i="1"/>
  <c r="AD299" i="1"/>
  <c r="AB299" i="1"/>
  <c r="AD22" i="1"/>
  <c r="AA22" i="1"/>
  <c r="AC22" i="1"/>
  <c r="AB22" i="1"/>
  <c r="AC227" i="1"/>
  <c r="AD227" i="1"/>
  <c r="AA58" i="1"/>
  <c r="AE58" i="1"/>
  <c r="AA186" i="1"/>
  <c r="AE186" i="1"/>
  <c r="AC169" i="1"/>
  <c r="AE169" i="1"/>
  <c r="AB233" i="1"/>
  <c r="AC233" i="1"/>
  <c r="AB146" i="1"/>
  <c r="AC146" i="1"/>
  <c r="AB86" i="1"/>
  <c r="AC86" i="1"/>
  <c r="AD86" i="1"/>
  <c r="AB281" i="1"/>
  <c r="AC281" i="1"/>
  <c r="AA283" i="1"/>
  <c r="AC12" i="1"/>
  <c r="Y12" i="1"/>
  <c r="AD12" i="1"/>
  <c r="AB12" i="1"/>
  <c r="AC365" i="1"/>
  <c r="Y365" i="1"/>
  <c r="AD365" i="1"/>
  <c r="AB365" i="1"/>
  <c r="AA399" i="1"/>
  <c r="AE399" i="1"/>
  <c r="Y399" i="1"/>
  <c r="AA159" i="1"/>
  <c r="AE159" i="1"/>
  <c r="Y159" i="1"/>
  <c r="AA168" i="1"/>
  <c r="AD168" i="1"/>
  <c r="AE168" i="1"/>
  <c r="AC168" i="1"/>
  <c r="AA413" i="1"/>
  <c r="Y413" i="1"/>
  <c r="AE413" i="1"/>
  <c r="AD413" i="1"/>
  <c r="AA251" i="1"/>
  <c r="AC251" i="1"/>
  <c r="AE251" i="1"/>
  <c r="Y251" i="1"/>
  <c r="AE241" i="1"/>
  <c r="AA241" i="1"/>
  <c r="AD241" i="1"/>
  <c r="AA108" i="1"/>
  <c r="AB108" i="1"/>
  <c r="Y22" i="1"/>
  <c r="AD120" i="1"/>
  <c r="AA153" i="1"/>
  <c r="AD335" i="1"/>
  <c r="AA129" i="1"/>
  <c r="AE94" i="1"/>
  <c r="AD258" i="1"/>
  <c r="AE72" i="1"/>
  <c r="AA410" i="1"/>
  <c r="AA248" i="1"/>
  <c r="AB104" i="1"/>
  <c r="AC23" i="1"/>
  <c r="AD247" i="1"/>
  <c r="AC137" i="1"/>
  <c r="AC41" i="1"/>
  <c r="AC306" i="1"/>
  <c r="AB306" i="1"/>
  <c r="AE306" i="1"/>
  <c r="AD306" i="1"/>
  <c r="AA306" i="1"/>
  <c r="AC382" i="1"/>
  <c r="AB382" i="1"/>
  <c r="AE382" i="1"/>
  <c r="AA382" i="1"/>
  <c r="AD382" i="1"/>
  <c r="AC62" i="1"/>
  <c r="AB62" i="1"/>
  <c r="AE62" i="1"/>
  <c r="AA62" i="1"/>
  <c r="AD62" i="1"/>
  <c r="AB396" i="1"/>
  <c r="AE396" i="1"/>
  <c r="AA396" i="1"/>
  <c r="AD396" i="1"/>
  <c r="AC396" i="1"/>
  <c r="AB348" i="1"/>
  <c r="AE348" i="1"/>
  <c r="AA348" i="1"/>
  <c r="AD348" i="1"/>
  <c r="AC348" i="1"/>
  <c r="AB81" i="1"/>
  <c r="AE81" i="1"/>
  <c r="AA81" i="1"/>
  <c r="AD81" i="1"/>
  <c r="AC81" i="1"/>
  <c r="AD117" i="1"/>
  <c r="AC117" i="1"/>
  <c r="AB117" i="1"/>
  <c r="AA117" i="1"/>
  <c r="AE117" i="1"/>
  <c r="AD128" i="1"/>
  <c r="AC128" i="1"/>
  <c r="AB128" i="1"/>
  <c r="AA128" i="1"/>
  <c r="AE128" i="1"/>
  <c r="AD361" i="1"/>
  <c r="AC361" i="1"/>
  <c r="AB361" i="1"/>
  <c r="AA361" i="1"/>
  <c r="AE361" i="1"/>
  <c r="AE380" i="1"/>
  <c r="AA380" i="1"/>
  <c r="AD380" i="1"/>
  <c r="AC380" i="1"/>
  <c r="AB380" i="1"/>
  <c r="AE242" i="1"/>
  <c r="AA242" i="1"/>
  <c r="AD242" i="1"/>
  <c r="AC242" i="1"/>
  <c r="AB242" i="1"/>
  <c r="AC312" i="1"/>
  <c r="AB312" i="1"/>
  <c r="AA312" i="1"/>
  <c r="AE312" i="1"/>
  <c r="AD312" i="1"/>
  <c r="AC280" i="1"/>
  <c r="AB280" i="1"/>
  <c r="AA280" i="1"/>
  <c r="AE280" i="1"/>
  <c r="AD280" i="1"/>
  <c r="AC124" i="1"/>
  <c r="AB124" i="1"/>
  <c r="AA124" i="1"/>
  <c r="AE124" i="1"/>
  <c r="AD124" i="1"/>
  <c r="AB279" i="1"/>
  <c r="AE279" i="1"/>
  <c r="AA279" i="1"/>
  <c r="AD279" i="1"/>
  <c r="AC279" i="1"/>
  <c r="AB381" i="1"/>
  <c r="AE381" i="1"/>
  <c r="AA381" i="1"/>
  <c r="AD381" i="1"/>
  <c r="AC381" i="1"/>
  <c r="AD255" i="1"/>
  <c r="AC255" i="1"/>
  <c r="AB255" i="1"/>
  <c r="AA255" i="1"/>
  <c r="AE255" i="1"/>
  <c r="AD32" i="1"/>
  <c r="AC32" i="1"/>
  <c r="AB32" i="1"/>
  <c r="AA32" i="1"/>
  <c r="AE32" i="1"/>
  <c r="AD245" i="1"/>
  <c r="AC245" i="1"/>
  <c r="AB245" i="1"/>
  <c r="AA245" i="1"/>
  <c r="AE245" i="1"/>
  <c r="AE388" i="1"/>
  <c r="AA388" i="1"/>
  <c r="AD388" i="1"/>
  <c r="AC388" i="1"/>
  <c r="AB388" i="1"/>
  <c r="AE357" i="1"/>
  <c r="AA357" i="1"/>
  <c r="AD357" i="1"/>
  <c r="AC357" i="1"/>
  <c r="AB357" i="1"/>
  <c r="AE286" i="1"/>
  <c r="AA286" i="1"/>
  <c r="AD286" i="1"/>
  <c r="AC286" i="1"/>
  <c r="AB286" i="1"/>
  <c r="AC158" i="1"/>
  <c r="AB158" i="1"/>
  <c r="AE158" i="1"/>
  <c r="AD158" i="1"/>
  <c r="AA158" i="1"/>
  <c r="AC319" i="1"/>
  <c r="AB319" i="1"/>
  <c r="AE319" i="1"/>
  <c r="AA319" i="1"/>
  <c r="AD319" i="1"/>
  <c r="AC362" i="1"/>
  <c r="AB362" i="1"/>
  <c r="AE362" i="1"/>
  <c r="AD362" i="1"/>
  <c r="AA362" i="1"/>
  <c r="AB135" i="1"/>
  <c r="AE135" i="1"/>
  <c r="AA135" i="1"/>
  <c r="AD135" i="1"/>
  <c r="AC135" i="1"/>
  <c r="AB367" i="1"/>
  <c r="AE367" i="1"/>
  <c r="AA367" i="1"/>
  <c r="AD367" i="1"/>
  <c r="AC367" i="1"/>
  <c r="AD15" i="1"/>
  <c r="AC15" i="1"/>
  <c r="AB15" i="1"/>
  <c r="AE15" i="1"/>
  <c r="AA15" i="1"/>
  <c r="AD364" i="1"/>
  <c r="AC364" i="1"/>
  <c r="AB364" i="1"/>
  <c r="AA364" i="1"/>
  <c r="AE364" i="1"/>
  <c r="AD199" i="1"/>
  <c r="AC199" i="1"/>
  <c r="AB199" i="1"/>
  <c r="AA199" i="1"/>
  <c r="AE199" i="1"/>
  <c r="AE14" i="1"/>
  <c r="AA14" i="1"/>
  <c r="AD14" i="1"/>
  <c r="AC14" i="1"/>
  <c r="AB14" i="1"/>
  <c r="AE190" i="1"/>
  <c r="AA190" i="1"/>
  <c r="AD190" i="1"/>
  <c r="AC190" i="1"/>
  <c r="AB190" i="1"/>
  <c r="AE82" i="1"/>
  <c r="AA82" i="1"/>
  <c r="AD82" i="1"/>
  <c r="AB82" i="1"/>
  <c r="AC82" i="1"/>
  <c r="AC234" i="1"/>
  <c r="AB234" i="1"/>
  <c r="AE234" i="1"/>
  <c r="AA234" i="1"/>
  <c r="AD234" i="1"/>
  <c r="AC273" i="1"/>
  <c r="AB273" i="1"/>
  <c r="AE273" i="1"/>
  <c r="AA273" i="1"/>
  <c r="AD273" i="1"/>
  <c r="AB390" i="1"/>
  <c r="AE390" i="1"/>
  <c r="AA390" i="1"/>
  <c r="AD390" i="1"/>
  <c r="AC390" i="1"/>
  <c r="AB358" i="1"/>
  <c r="AE358" i="1"/>
  <c r="AA358" i="1"/>
  <c r="AD358" i="1"/>
  <c r="AC358" i="1"/>
  <c r="AB49" i="1"/>
  <c r="AE49" i="1"/>
  <c r="AA49" i="1"/>
  <c r="AD49" i="1"/>
  <c r="AC49" i="1"/>
  <c r="AD379" i="1"/>
  <c r="AC379" i="1"/>
  <c r="AB379" i="1"/>
  <c r="AE379" i="1"/>
  <c r="AA379" i="1"/>
  <c r="AD176" i="1"/>
  <c r="AC176" i="1"/>
  <c r="AB176" i="1"/>
  <c r="AE176" i="1"/>
  <c r="AA176" i="1"/>
  <c r="AE370" i="1"/>
  <c r="AA370" i="1"/>
  <c r="AD370" i="1"/>
  <c r="AC370" i="1"/>
  <c r="AB370" i="1"/>
  <c r="AE167" i="1"/>
  <c r="AA167" i="1"/>
  <c r="AD167" i="1"/>
  <c r="AC167" i="1"/>
  <c r="AB167" i="1"/>
  <c r="AE250" i="1"/>
  <c r="AA250" i="1"/>
  <c r="AD250" i="1"/>
  <c r="AC250" i="1"/>
  <c r="AB250" i="1"/>
  <c r="AC115" i="1"/>
  <c r="AB115" i="1"/>
  <c r="AA115" i="1"/>
  <c r="AE115" i="1"/>
  <c r="AD115" i="1"/>
  <c r="AC408" i="1"/>
  <c r="AB408" i="1"/>
  <c r="AA408" i="1"/>
  <c r="AE408" i="1"/>
  <c r="AD408" i="1"/>
  <c r="AB26" i="1"/>
  <c r="AE26" i="1"/>
  <c r="AA26" i="1"/>
  <c r="AD26" i="1"/>
  <c r="AC26" i="1"/>
  <c r="AB211" i="1"/>
  <c r="AE211" i="1"/>
  <c r="AA211" i="1"/>
  <c r="AC211" i="1"/>
  <c r="AD211" i="1"/>
  <c r="AB66" i="1"/>
  <c r="AE66" i="1"/>
  <c r="AA66" i="1"/>
  <c r="AC66" i="1"/>
  <c r="AD66" i="1"/>
  <c r="AD103" i="1"/>
  <c r="AC103" i="1"/>
  <c r="AE103" i="1"/>
  <c r="AB103" i="1"/>
  <c r="AA103" i="1"/>
  <c r="AD210" i="1"/>
  <c r="AC210" i="1"/>
  <c r="AE210" i="1"/>
  <c r="AB210" i="1"/>
  <c r="AA210" i="1"/>
  <c r="AD194" i="1"/>
  <c r="AC194" i="1"/>
  <c r="AA194" i="1"/>
  <c r="AE194" i="1"/>
  <c r="AB194" i="1"/>
  <c r="AE225" i="1"/>
  <c r="AA225" i="1"/>
  <c r="AD225" i="1"/>
  <c r="AC225" i="1"/>
  <c r="AB225" i="1"/>
  <c r="AE33" i="1"/>
  <c r="AA33" i="1"/>
  <c r="AD33" i="1"/>
  <c r="AC33" i="1"/>
  <c r="AB33" i="1"/>
  <c r="AC47" i="1"/>
  <c r="AB47" i="1"/>
  <c r="AE47" i="1"/>
  <c r="AD47" i="1"/>
  <c r="AA47" i="1"/>
  <c r="AC112" i="1"/>
  <c r="AB112" i="1"/>
  <c r="AE112" i="1"/>
  <c r="AD112" i="1"/>
  <c r="AA112" i="1"/>
  <c r="AC130" i="1"/>
  <c r="AB130" i="1"/>
  <c r="AE130" i="1"/>
  <c r="AA130" i="1"/>
  <c r="AD130" i="1"/>
  <c r="AB294" i="1"/>
  <c r="AE294" i="1"/>
  <c r="AA294" i="1"/>
  <c r="AD294" i="1"/>
  <c r="AC294" i="1"/>
  <c r="AB28" i="1"/>
  <c r="AE28" i="1"/>
  <c r="AA28" i="1"/>
  <c r="AD28" i="1"/>
  <c r="AC28" i="1"/>
  <c r="AB308" i="1"/>
  <c r="AE308" i="1"/>
  <c r="AA308" i="1"/>
  <c r="AD308" i="1"/>
  <c r="AC308" i="1"/>
  <c r="AD226" i="1"/>
  <c r="AC226" i="1"/>
  <c r="AB226" i="1"/>
  <c r="AE226" i="1"/>
  <c r="AA226" i="1"/>
  <c r="AD183" i="1"/>
  <c r="AC183" i="1"/>
  <c r="AB183" i="1"/>
  <c r="AE183" i="1"/>
  <c r="AA183" i="1"/>
  <c r="AC264" i="1"/>
  <c r="AB264" i="1"/>
  <c r="AE264" i="1"/>
  <c r="AA264" i="1"/>
  <c r="AD264" i="1"/>
  <c r="AE7" i="1"/>
  <c r="AA7" i="1"/>
  <c r="AD7" i="1"/>
  <c r="AC7" i="1"/>
  <c r="AB7" i="1"/>
  <c r="AE274" i="1"/>
  <c r="AA274" i="1"/>
  <c r="AD274" i="1"/>
  <c r="AB274" i="1"/>
  <c r="AC274" i="1"/>
  <c r="AC165" i="1"/>
  <c r="AB165" i="1"/>
  <c r="AA165" i="1"/>
  <c r="AD165" i="1"/>
  <c r="AE165" i="1"/>
  <c r="AC150" i="1"/>
  <c r="AB150" i="1"/>
  <c r="AA150" i="1"/>
  <c r="AE150" i="1"/>
  <c r="AD150" i="1"/>
  <c r="AC157" i="1"/>
  <c r="AB157" i="1"/>
  <c r="AA157" i="1"/>
  <c r="AE157" i="1"/>
  <c r="AD157" i="1"/>
  <c r="AC173" i="1"/>
  <c r="AB173" i="1"/>
  <c r="AA173" i="1"/>
  <c r="AE173" i="1"/>
  <c r="AD173" i="1"/>
  <c r="AC100" i="1"/>
  <c r="AB100" i="1"/>
  <c r="AA100" i="1"/>
  <c r="AE100" i="1"/>
  <c r="AD100" i="1"/>
  <c r="AC237" i="1"/>
  <c r="AB237" i="1"/>
  <c r="AA237" i="1"/>
  <c r="AE237" i="1"/>
  <c r="AD237" i="1"/>
  <c r="AB156" i="1"/>
  <c r="AE156" i="1"/>
  <c r="AA156" i="1"/>
  <c r="AD156" i="1"/>
  <c r="AC156" i="1"/>
  <c r="AB317" i="1"/>
  <c r="AE317" i="1"/>
  <c r="AA317" i="1"/>
  <c r="AD317" i="1"/>
  <c r="AC317" i="1"/>
  <c r="AB328" i="1"/>
  <c r="AE328" i="1"/>
  <c r="AA328" i="1"/>
  <c r="AD328" i="1"/>
  <c r="AC328" i="1"/>
  <c r="AB291" i="1"/>
  <c r="AE291" i="1"/>
  <c r="AA291" i="1"/>
  <c r="AD291" i="1"/>
  <c r="AC291" i="1"/>
  <c r="AB383" i="1"/>
  <c r="AE383" i="1"/>
  <c r="AA383" i="1"/>
  <c r="AD383" i="1"/>
  <c r="AC383" i="1"/>
  <c r="AD342" i="1"/>
  <c r="AC342" i="1"/>
  <c r="AA342" i="1"/>
  <c r="AE342" i="1"/>
  <c r="AB342" i="1"/>
  <c r="AD386" i="1"/>
  <c r="AC386" i="1"/>
  <c r="AB386" i="1"/>
  <c r="AA386" i="1"/>
  <c r="AE386" i="1"/>
  <c r="AD404" i="1"/>
  <c r="AC404" i="1"/>
  <c r="AB404" i="1"/>
  <c r="AA404" i="1"/>
  <c r="AE404" i="1"/>
  <c r="AD340" i="1"/>
  <c r="AC340" i="1"/>
  <c r="AA340" i="1"/>
  <c r="AE340" i="1"/>
  <c r="AB340" i="1"/>
  <c r="AD71" i="1"/>
  <c r="AC71" i="1"/>
  <c r="AB71" i="1"/>
  <c r="AA71" i="1"/>
  <c r="AE71" i="1"/>
  <c r="AE290" i="1"/>
  <c r="AA290" i="1"/>
  <c r="AD290" i="1"/>
  <c r="AC290" i="1"/>
  <c r="AB290" i="1"/>
  <c r="AE343" i="1"/>
  <c r="AA343" i="1"/>
  <c r="AD343" i="1"/>
  <c r="AC343" i="1"/>
  <c r="AB343" i="1"/>
  <c r="AE236" i="1"/>
  <c r="AA236" i="1"/>
  <c r="AD236" i="1"/>
  <c r="AC236" i="1"/>
  <c r="AB236" i="1"/>
  <c r="AE287" i="1"/>
  <c r="AA287" i="1"/>
  <c r="AD287" i="1"/>
  <c r="AC287" i="1"/>
  <c r="AB287" i="1"/>
  <c r="AE401" i="1"/>
  <c r="AA401" i="1"/>
  <c r="AD401" i="1"/>
  <c r="AC401" i="1"/>
  <c r="AB401" i="1"/>
  <c r="Y306" i="1"/>
  <c r="Y382" i="1"/>
  <c r="Y62" i="1"/>
  <c r="Y358" i="1"/>
  <c r="Y81" i="1"/>
  <c r="Y361" i="1"/>
  <c r="Y167" i="1"/>
  <c r="Y250" i="1"/>
  <c r="Y312" i="1"/>
  <c r="Y408" i="1"/>
  <c r="Y26" i="1"/>
  <c r="Y211" i="1"/>
  <c r="Y66" i="1"/>
  <c r="Y103" i="1"/>
  <c r="Y210" i="1"/>
  <c r="Y194" i="1"/>
  <c r="Y225" i="1"/>
  <c r="Y33" i="1"/>
  <c r="Y158" i="1"/>
  <c r="Y47" i="1"/>
  <c r="Y319" i="1"/>
  <c r="Y112" i="1"/>
  <c r="Y130" i="1"/>
  <c r="Y362" i="1"/>
  <c r="Y135" i="1"/>
  <c r="Y294" i="1"/>
  <c r="Y28" i="1"/>
  <c r="Y367" i="1"/>
  <c r="Y308" i="1"/>
  <c r="Y15" i="1"/>
  <c r="Y226" i="1"/>
  <c r="Y364" i="1"/>
  <c r="Y183" i="1"/>
  <c r="Y199" i="1"/>
  <c r="Y264" i="1"/>
  <c r="Y14" i="1"/>
  <c r="Y190" i="1"/>
  <c r="Y7" i="1"/>
  <c r="Y82" i="1"/>
  <c r="Y274" i="1"/>
  <c r="Y234" i="1"/>
  <c r="Y273" i="1"/>
  <c r="Y390" i="1"/>
  <c r="Y396" i="1"/>
  <c r="Y348" i="1"/>
  <c r="Y49" i="1"/>
  <c r="Y117" i="1"/>
  <c r="Y379" i="1"/>
  <c r="Y128" i="1"/>
  <c r="Y176" i="1"/>
  <c r="Y370" i="1"/>
  <c r="Y380" i="1"/>
  <c r="Y242" i="1"/>
  <c r="Y115" i="1"/>
  <c r="Y280" i="1"/>
  <c r="Y124" i="1"/>
  <c r="Y279" i="1"/>
  <c r="Y381" i="1"/>
  <c r="Y255" i="1"/>
  <c r="Y32" i="1"/>
  <c r="Y245" i="1"/>
  <c r="Y388" i="1"/>
  <c r="Y357" i="1"/>
  <c r="Y286" i="1"/>
  <c r="Y165" i="1"/>
  <c r="Y150" i="1"/>
  <c r="Y157" i="1"/>
  <c r="Y173" i="1"/>
  <c r="Y100" i="1"/>
  <c r="Y237" i="1"/>
  <c r="Y156" i="1"/>
  <c r="Y317" i="1"/>
  <c r="Y328" i="1"/>
  <c r="Y291" i="1"/>
  <c r="Y383" i="1"/>
  <c r="Y342" i="1"/>
  <c r="Y386" i="1"/>
  <c r="Y404" i="1"/>
  <c r="Y340" i="1"/>
  <c r="Y71" i="1"/>
  <c r="Y290" i="1"/>
  <c r="Y343" i="1"/>
  <c r="Y236" i="1"/>
  <c r="Y287" i="1"/>
  <c r="Y401" i="1"/>
  <c r="AF414" i="1"/>
  <c r="AF172" i="1" s="1"/>
  <c r="AF399" i="1" l="1"/>
  <c r="AF12" i="1"/>
  <c r="AF391" i="1"/>
  <c r="AF56" i="1"/>
  <c r="AF304" i="1"/>
  <c r="AF313" i="1"/>
  <c r="AF315" i="1"/>
  <c r="AF277" i="1"/>
  <c r="AF327" i="1"/>
  <c r="AF287" i="1"/>
  <c r="AF343" i="1"/>
  <c r="AF71" i="1"/>
  <c r="AF404" i="1"/>
  <c r="AF342" i="1"/>
  <c r="AF291" i="1"/>
  <c r="AF317" i="1"/>
  <c r="AF237" i="1"/>
  <c r="AF173" i="1"/>
  <c r="AF150" i="1"/>
  <c r="AF286" i="1"/>
  <c r="AF388" i="1"/>
  <c r="AF32" i="1"/>
  <c r="AF381" i="1"/>
  <c r="AF124" i="1"/>
  <c r="AF115" i="1"/>
  <c r="AF380" i="1"/>
  <c r="AF176" i="1"/>
  <c r="AF379" i="1"/>
  <c r="AF49" i="1"/>
  <c r="AF396" i="1"/>
  <c r="AF273" i="1"/>
  <c r="AF274" i="1"/>
  <c r="AF7" i="1"/>
  <c r="AF14" i="1"/>
  <c r="AF199" i="1"/>
  <c r="AF364" i="1"/>
  <c r="AF15" i="1"/>
  <c r="AF367" i="1"/>
  <c r="AF294" i="1"/>
  <c r="AF362" i="1"/>
  <c r="AF112" i="1"/>
  <c r="AF47" i="1"/>
  <c r="AF33" i="1"/>
  <c r="AF194" i="1"/>
  <c r="AF103" i="1"/>
  <c r="AF211" i="1"/>
  <c r="AF408" i="1"/>
  <c r="AF250" i="1"/>
  <c r="AF361" i="1"/>
  <c r="AF358" i="1"/>
  <c r="AF382" i="1"/>
  <c r="AF352" i="1"/>
  <c r="AF67" i="1"/>
  <c r="AF289" i="1"/>
  <c r="AF256" i="1"/>
  <c r="AF303" i="1"/>
  <c r="AF302" i="1"/>
  <c r="AF38" i="1"/>
  <c r="AF240" i="1"/>
  <c r="AF267" i="1"/>
  <c r="AF350" i="1"/>
  <c r="AF283" i="1"/>
  <c r="AF48" i="1"/>
  <c r="AF87" i="1"/>
  <c r="AF271" i="1"/>
  <c r="AF301" i="1"/>
  <c r="AF43" i="1"/>
  <c r="AF219" i="1"/>
  <c r="AF401" i="1"/>
  <c r="AF236" i="1"/>
  <c r="AF290" i="1"/>
  <c r="AF340" i="1"/>
  <c r="AF386" i="1"/>
  <c r="AF383" i="1"/>
  <c r="AF328" i="1"/>
  <c r="AF156" i="1"/>
  <c r="AF100" i="1"/>
  <c r="AF157" i="1"/>
  <c r="AF165" i="1"/>
  <c r="AF357" i="1"/>
  <c r="AF245" i="1"/>
  <c r="AF255" i="1"/>
  <c r="AF279" i="1"/>
  <c r="AF280" i="1"/>
  <c r="AF242" i="1"/>
  <c r="AF370" i="1"/>
  <c r="AF128" i="1"/>
  <c r="AF117" i="1"/>
  <c r="AF348" i="1"/>
  <c r="AF390" i="1"/>
  <c r="AF234" i="1"/>
  <c r="AF82" i="1"/>
  <c r="AF190" i="1"/>
  <c r="AF264" i="1"/>
  <c r="AF183" i="1"/>
  <c r="AF226" i="1"/>
  <c r="AF308" i="1"/>
  <c r="AF28" i="1"/>
  <c r="AF135" i="1"/>
  <c r="AF130" i="1"/>
  <c r="AF319" i="1"/>
  <c r="AF158" i="1"/>
  <c r="AF225" i="1"/>
  <c r="AF210" i="1"/>
  <c r="AF66" i="1"/>
  <c r="AF26" i="1"/>
  <c r="AF312" i="1"/>
  <c r="AF167" i="1"/>
  <c r="AF81" i="1"/>
  <c r="AF62" i="1"/>
  <c r="AF306" i="1"/>
  <c r="AF203" i="1"/>
  <c r="AF266" i="1"/>
  <c r="AF345" i="1"/>
  <c r="AF119" i="1"/>
  <c r="AF175" i="1"/>
  <c r="AF193" i="1"/>
  <c r="AF320" i="1"/>
  <c r="AF125" i="1"/>
  <c r="AF131" i="1"/>
  <c r="AF9" i="1"/>
  <c r="AF53" i="1"/>
  <c r="AF369" i="1"/>
  <c r="AF121" i="1"/>
  <c r="AF324" i="1"/>
  <c r="AF17" i="1"/>
  <c r="AF37" i="1"/>
  <c r="AF368" i="1"/>
  <c r="AF220" i="1"/>
  <c r="AF325" i="1"/>
  <c r="AF102" i="1"/>
  <c r="AF252" i="1"/>
  <c r="AF185" i="1"/>
  <c r="AF372" i="1"/>
  <c r="AF84" i="1"/>
  <c r="AF197" i="1"/>
  <c r="AF221" i="1"/>
  <c r="AF241" i="1"/>
  <c r="AF296" i="1"/>
  <c r="AF55" i="1"/>
  <c r="AF139" i="1"/>
  <c r="AF249" i="1"/>
  <c r="AF235" i="1"/>
  <c r="AF326" i="1"/>
  <c r="AF93" i="1"/>
  <c r="AF393" i="1"/>
  <c r="AF11" i="1"/>
  <c r="AF405" i="1"/>
  <c r="AF192" i="1"/>
  <c r="AF243" i="1"/>
  <c r="AF395" i="1"/>
  <c r="AF329" i="1"/>
  <c r="AF229" i="1"/>
  <c r="AF262" i="1"/>
  <c r="AF133" i="1"/>
  <c r="AF152" i="1"/>
  <c r="AF227" i="1"/>
  <c r="AF230" i="1"/>
  <c r="AF376" i="1"/>
  <c r="AF149" i="1"/>
  <c r="AF80" i="1"/>
  <c r="AF299" i="1"/>
  <c r="AF247" i="1"/>
  <c r="AF74" i="1"/>
  <c r="AF258" i="1"/>
  <c r="AF335" i="1"/>
  <c r="AF77" i="1"/>
  <c r="AF293" i="1"/>
  <c r="AF59" i="1"/>
  <c r="AF269" i="1"/>
  <c r="AF355" i="1"/>
  <c r="AF270" i="1"/>
  <c r="AF207" i="1"/>
  <c r="AF182" i="1"/>
  <c r="AF6" i="1"/>
  <c r="AF24" i="1"/>
  <c r="AF268" i="1"/>
  <c r="AF44" i="1"/>
  <c r="AF132" i="1"/>
  <c r="AF97" i="1"/>
  <c r="AF232" i="1"/>
  <c r="AF228" i="1"/>
  <c r="AF70" i="1"/>
  <c r="AF195" i="1"/>
  <c r="AF377" i="1"/>
  <c r="AF101" i="1"/>
  <c r="AF164" i="1"/>
  <c r="AF398" i="1"/>
  <c r="AF346" i="1"/>
  <c r="AF314" i="1"/>
  <c r="AF118" i="1"/>
  <c r="AF356" i="1"/>
  <c r="AF316" i="1"/>
  <c r="AF310" i="1"/>
  <c r="AF134" i="1"/>
  <c r="AF63" i="1"/>
  <c r="AF76" i="1"/>
  <c r="AF30" i="1"/>
  <c r="AF384" i="1"/>
  <c r="AF174" i="1"/>
  <c r="AF85" i="1"/>
  <c r="AF201" i="1"/>
  <c r="AF141" i="1"/>
  <c r="AF196" i="1"/>
  <c r="AF191" i="1"/>
  <c r="AF154" i="1"/>
  <c r="AF278" i="1"/>
  <c r="AF214" i="1"/>
  <c r="AF330" i="1"/>
  <c r="AF27" i="1"/>
  <c r="AF143" i="1"/>
  <c r="AF385" i="1"/>
  <c r="AF99" i="1"/>
  <c r="AF392" i="1"/>
  <c r="AF105" i="1"/>
  <c r="AF168" i="1"/>
  <c r="AF260" i="1"/>
  <c r="AF224" i="1"/>
  <c r="AF347" i="1"/>
  <c r="AF285" i="1"/>
  <c r="AF166" i="1"/>
  <c r="AF25" i="1"/>
  <c r="AF34" i="1"/>
  <c r="AF213" i="1"/>
  <c r="AF402" i="1"/>
  <c r="AF333" i="1"/>
  <c r="AF305" i="1"/>
  <c r="AF108" i="1"/>
  <c r="AF215" i="1"/>
  <c r="AF8" i="1"/>
  <c r="AF50" i="1"/>
  <c r="AF337" i="1"/>
  <c r="AF187" i="1"/>
  <c r="AF353" i="1"/>
  <c r="AF137" i="1"/>
  <c r="AF248" i="1"/>
  <c r="AF94" i="1"/>
  <c r="AF45" i="1"/>
  <c r="AF292" i="1"/>
  <c r="AF151" i="1"/>
  <c r="AF336" i="1"/>
  <c r="AF65" i="1"/>
  <c r="AF19" i="1"/>
  <c r="AF409" i="1"/>
  <c r="AF91" i="1"/>
  <c r="AF36" i="1"/>
  <c r="AF334" i="1"/>
  <c r="AF254" i="1"/>
  <c r="AF344" i="1"/>
  <c r="AF116" i="1"/>
  <c r="AF20" i="1"/>
  <c r="AF148" i="1"/>
  <c r="AF126" i="1"/>
  <c r="AF89" i="1"/>
  <c r="AF46" i="1"/>
  <c r="AF411" i="1"/>
  <c r="AF68" i="1"/>
  <c r="AF140" i="1"/>
  <c r="AF153" i="1"/>
  <c r="AF198" i="1"/>
  <c r="AF261" i="1"/>
  <c r="AF162" i="1"/>
  <c r="AF51" i="1"/>
  <c r="AF54" i="1"/>
  <c r="AF276" i="1"/>
  <c r="AF95" i="1"/>
  <c r="AF145" i="1"/>
  <c r="AF284" i="1"/>
  <c r="AF231" i="1"/>
  <c r="AF282" i="1"/>
  <c r="AF275" i="1"/>
  <c r="AF155" i="1"/>
  <c r="AF202" i="1"/>
  <c r="AF222" i="1"/>
  <c r="AF339" i="1"/>
  <c r="AF60" i="1"/>
  <c r="AF83" i="1"/>
  <c r="AF146" i="1"/>
  <c r="AF338" i="1"/>
  <c r="AF96" i="1"/>
  <c r="AF79" i="1"/>
  <c r="AF138" i="1"/>
  <c r="AF321" i="1"/>
  <c r="AF120" i="1"/>
  <c r="AF363" i="1"/>
  <c r="AF373" i="1"/>
  <c r="AF387" i="1"/>
  <c r="AF35" i="1"/>
  <c r="AF263" i="1"/>
  <c r="AF311" i="1"/>
  <c r="AF144" i="1"/>
  <c r="AF106" i="1"/>
  <c r="AF251" i="1"/>
  <c r="AF341" i="1"/>
  <c r="AF200" i="1"/>
  <c r="AF16" i="1"/>
  <c r="AF29" i="1"/>
  <c r="AF218" i="1"/>
  <c r="AF233" i="1"/>
  <c r="AF169" i="1"/>
  <c r="AF186" i="1"/>
  <c r="AF58" i="1"/>
  <c r="AF206" i="1"/>
  <c r="AF216" i="1"/>
  <c r="AF136" i="1"/>
  <c r="AF331" i="1"/>
  <c r="AF351" i="1"/>
  <c r="AF171" i="1"/>
  <c r="AF13" i="1"/>
  <c r="AF57" i="1"/>
  <c r="AF407" i="1"/>
  <c r="AF180" i="1"/>
  <c r="AF111" i="1"/>
  <c r="AF259" i="1"/>
  <c r="AF281" i="1"/>
  <c r="AF69" i="1"/>
  <c r="AF359" i="1"/>
  <c r="AF295" i="1"/>
  <c r="AF18" i="1"/>
  <c r="AF223" i="1"/>
  <c r="AF147" i="1"/>
  <c r="AF400" i="1"/>
  <c r="AF22" i="1"/>
  <c r="AF110" i="1"/>
  <c r="AF410" i="1"/>
  <c r="AF129" i="1"/>
  <c r="AF366" i="1"/>
  <c r="AF123" i="1"/>
  <c r="AF142" i="1"/>
  <c r="AF163" i="1"/>
  <c r="AF397" i="1"/>
  <c r="AF107" i="1"/>
  <c r="AF39" i="1"/>
  <c r="AF64" i="1"/>
  <c r="AF323" i="1"/>
  <c r="AF109" i="1"/>
  <c r="AF161" i="1"/>
  <c r="AF365" i="1"/>
  <c r="AF297" i="1"/>
  <c r="AF86" i="1"/>
  <c r="AF178" i="1"/>
  <c r="AF179" i="1"/>
  <c r="AF98" i="1"/>
  <c r="AF41" i="1"/>
  <c r="AF217" i="1"/>
  <c r="AF349" i="1"/>
  <c r="AF244" i="1"/>
  <c r="AF374" i="1"/>
  <c r="AF406" i="1"/>
  <c r="AF23" i="1"/>
  <c r="AF72" i="1"/>
  <c r="AF253" i="1"/>
  <c r="AF307" i="1"/>
  <c r="AF92" i="1"/>
  <c r="AF205" i="1"/>
  <c r="AF360" i="1"/>
  <c r="AF413" i="1"/>
  <c r="AF318" i="1"/>
  <c r="AF239" i="1"/>
  <c r="AF332" i="1"/>
  <c r="AF21" i="1"/>
  <c r="AF238" i="1"/>
  <c r="AF5" i="1"/>
  <c r="AF40" i="1"/>
  <c r="AF73" i="1"/>
  <c r="AF371" i="1"/>
  <c r="AF184" i="1"/>
  <c r="AF42" i="1"/>
  <c r="AF170" i="1"/>
  <c r="AF300" i="1"/>
  <c r="AF204" i="1"/>
  <c r="AF189" i="1"/>
  <c r="AF88" i="1"/>
  <c r="AF104" i="1"/>
  <c r="AF412" i="1"/>
  <c r="AF10" i="1"/>
  <c r="AF31" i="1"/>
  <c r="AF375" i="1"/>
  <c r="AF265" i="1"/>
  <c r="AF403" i="1"/>
  <c r="AF188" i="1"/>
  <c r="AF389" i="1"/>
  <c r="AF394" i="1"/>
  <c r="AF272" i="1"/>
  <c r="AF159" i="1"/>
  <c r="AF177" i="1"/>
  <c r="AF208" i="1"/>
  <c r="AF127" i="1"/>
  <c r="AF114" i="1"/>
  <c r="AF160" i="1"/>
  <c r="AF378" i="1"/>
  <c r="AF257" i="1"/>
  <c r="AF78" i="1"/>
  <c r="AF212" i="1"/>
  <c r="AF309" i="1"/>
  <c r="AF90" i="1"/>
  <c r="AF181" i="1"/>
  <c r="AF209" i="1"/>
  <c r="AF52" i="1"/>
  <c r="AF354" i="1"/>
  <c r="AF61" i="1"/>
  <c r="AF298" i="1"/>
  <c r="AF288" i="1"/>
  <c r="AF122" i="1"/>
  <c r="AF322" i="1"/>
  <c r="AF246" i="1"/>
  <c r="AF113" i="1"/>
  <c r="AF75" i="1"/>
  <c r="AG19" i="1"/>
  <c r="AG51" i="1"/>
  <c r="AG371" i="1"/>
  <c r="AG139" i="1"/>
  <c r="AG36" i="1"/>
  <c r="AG52" i="1"/>
  <c r="AG298" i="1"/>
  <c r="AG26" i="1"/>
  <c r="AG82" i="1"/>
  <c r="AG316" i="1"/>
  <c r="AG76" i="1"/>
  <c r="AG409" i="1"/>
  <c r="AG107" i="1"/>
  <c r="AG385" i="1"/>
  <c r="AG282" i="1"/>
  <c r="AG97" i="1"/>
  <c r="AG331" i="1"/>
  <c r="AG356" i="1"/>
  <c r="AG9" i="1"/>
  <c r="AG130" i="1"/>
  <c r="AG123" i="1"/>
  <c r="AG245" i="1"/>
  <c r="AG402" i="1"/>
  <c r="AG259" i="1"/>
  <c r="AG277" i="1"/>
  <c r="AG30" i="1"/>
  <c r="AG352" i="1"/>
  <c r="AG306" i="1"/>
  <c r="AG177" i="1"/>
  <c r="AG256" i="1"/>
  <c r="AG364" i="1"/>
  <c r="AG322" i="1"/>
  <c r="AG58" i="1"/>
  <c r="AG41" i="1"/>
  <c r="AG77" i="1"/>
  <c r="AG118" i="1"/>
  <c r="AG235" i="1"/>
  <c r="AG112" i="1"/>
  <c r="AG347" i="1"/>
  <c r="AG237" i="1"/>
  <c r="AG413" i="1"/>
  <c r="AG233" i="1"/>
  <c r="AG388" i="1"/>
  <c r="AG405" i="1"/>
  <c r="AG199" i="1"/>
  <c r="AG93" i="1"/>
  <c r="AG110" i="1"/>
  <c r="AG134" i="1"/>
  <c r="AG326" i="1"/>
  <c r="AG291" i="1"/>
  <c r="AG240" i="1"/>
  <c r="AG203" i="1"/>
  <c r="AG16" i="1"/>
  <c r="AG18" i="1"/>
  <c r="AG271" i="1"/>
  <c r="AG353" i="1"/>
  <c r="AG329" i="1"/>
  <c r="AG72" i="1"/>
  <c r="AG108" i="1"/>
  <c r="AG206" i="1"/>
  <c r="AG381" i="1"/>
  <c r="AG113" i="1"/>
  <c r="AG396" i="1"/>
  <c r="AG24" i="1"/>
  <c r="AG272" i="1"/>
  <c r="AG13" i="1"/>
  <c r="AG373" i="1"/>
  <c r="AG151" i="1"/>
  <c r="AG96" i="1"/>
  <c r="AG22" i="1"/>
  <c r="AG37" i="1"/>
  <c r="AG87" i="1"/>
  <c r="AG393" i="1"/>
  <c r="AG365" i="1"/>
  <c r="AG132" i="1"/>
  <c r="AG50" i="1"/>
  <c r="AG171" i="1"/>
  <c r="AG403" i="1"/>
  <c r="AG27" i="1"/>
  <c r="AG66" i="1"/>
  <c r="AG49" i="1"/>
  <c r="AG74" i="1"/>
  <c r="AG361" i="1"/>
  <c r="AG302" i="1"/>
  <c r="AG122" i="1"/>
  <c r="AG181" i="1"/>
  <c r="AG92" i="1"/>
  <c r="AG54" i="1"/>
  <c r="AG61" i="1"/>
  <c r="AG80" i="1"/>
  <c r="AG95" i="1"/>
  <c r="AG287" i="1"/>
  <c r="AG103" i="1"/>
  <c r="AG330" i="1"/>
  <c r="AG341" i="1"/>
  <c r="AG10" i="1"/>
  <c r="AG273" i="1"/>
  <c r="AG294" i="1"/>
  <c r="AG264" i="1"/>
  <c r="AG375" i="1"/>
  <c r="AG253" i="1"/>
  <c r="AG164" i="1"/>
  <c r="AG194" i="1"/>
  <c r="AG175" i="1"/>
  <c r="AG404" i="1"/>
  <c r="AG144" i="1"/>
  <c r="AG209" i="1"/>
  <c r="AG368" i="1"/>
  <c r="AG35" i="1"/>
  <c r="AG188" i="1"/>
  <c r="AG180" i="1"/>
  <c r="AG270" i="1"/>
  <c r="AG265" i="1"/>
  <c r="AG292" i="1"/>
  <c r="AG241" i="1"/>
  <c r="AG286" i="1"/>
  <c r="AG399" i="1"/>
  <c r="AG31" i="1"/>
  <c r="AG55" i="1"/>
  <c r="AG323" i="1"/>
  <c r="AG317" i="1"/>
  <c r="AG149" i="1"/>
  <c r="AG106" i="1"/>
  <c r="AG390" i="1"/>
  <c r="AG229" i="1"/>
  <c r="AG238" i="1"/>
  <c r="AG285" i="1"/>
  <c r="AG248" i="1"/>
  <c r="AG236" i="1"/>
  <c r="AG363" i="1"/>
  <c r="AG327" i="1"/>
  <c r="AG153" i="1"/>
  <c r="AG351" i="1"/>
  <c r="AG244" i="1"/>
  <c r="AG411" i="1"/>
  <c r="AG338" i="1"/>
  <c r="AG342" i="1"/>
  <c r="AG38" i="1"/>
  <c r="AG8" i="1"/>
  <c r="AG299" i="1"/>
  <c r="AG165" i="1"/>
  <c r="AG7" i="1"/>
  <c r="AG252" i="1"/>
  <c r="AG231" i="1"/>
  <c r="AG290" i="1"/>
  <c r="AG59" i="1"/>
  <c r="AG232" i="1"/>
  <c r="AG228" i="1"/>
  <c r="AG378" i="1"/>
  <c r="AG297" i="1"/>
  <c r="AG145" i="1"/>
  <c r="AG379" i="1"/>
  <c r="AG169" i="1"/>
  <c r="AG146" i="1"/>
  <c r="AG187" i="1"/>
  <c r="AG124" i="1"/>
  <c r="AG43" i="1"/>
  <c r="AG40" i="1"/>
  <c r="AG81" i="1"/>
  <c r="AG339" i="1"/>
  <c r="AG127" i="1"/>
  <c r="AG251" i="1"/>
  <c r="AG222" i="1"/>
  <c r="AG3" i="1"/>
  <c r="AG213" i="1"/>
  <c r="AG64" i="1"/>
  <c r="AG14" i="1"/>
  <c r="AG221" i="1"/>
  <c r="AG376" i="1"/>
  <c r="AG143" i="1"/>
  <c r="AG53" i="1"/>
  <c r="AG369" i="1"/>
  <c r="AG173" i="1"/>
  <c r="AG410" i="1"/>
  <c r="AG215" i="1"/>
  <c r="AG204" i="1"/>
  <c r="AG336" i="1"/>
  <c r="AG102" i="1"/>
  <c r="AG249" i="1"/>
  <c r="AG79" i="1"/>
  <c r="AG174" i="1"/>
  <c r="AG382" i="1"/>
  <c r="AG279" i="1"/>
  <c r="AG262" i="1"/>
  <c r="AG226" i="1"/>
  <c r="AG152" i="1"/>
  <c r="AG86" i="1"/>
  <c r="AG185" i="1"/>
  <c r="AG289" i="1"/>
  <c r="AG4" i="1"/>
  <c r="AG191" i="1"/>
  <c r="AG214" i="1"/>
  <c r="AG120" i="1"/>
  <c r="AG46" i="1"/>
  <c r="AG217" i="1"/>
  <c r="AG386" i="1"/>
  <c r="AG280" i="1"/>
  <c r="AG119" i="1"/>
  <c r="AG358" i="1"/>
  <c r="AG350" i="1"/>
  <c r="AG310" i="1"/>
  <c r="AG344" i="1"/>
  <c r="AG136" i="1"/>
  <c r="AG412" i="1"/>
  <c r="AG349" i="1"/>
  <c r="AG377" i="1"/>
  <c r="AG263" i="1"/>
  <c r="AG65" i="1"/>
  <c r="AG34" i="1"/>
  <c r="AG100" i="1"/>
  <c r="AG21" i="1"/>
  <c r="AG313" i="1"/>
  <c r="AG305" i="1"/>
  <c r="AG60" i="1"/>
  <c r="AG303" i="1"/>
  <c r="AG89" i="1"/>
  <c r="AG62" i="1"/>
  <c r="AG408" i="1"/>
  <c r="AG129" i="1"/>
  <c r="AG210" i="1"/>
  <c r="AG223" i="1"/>
  <c r="AG407" i="1"/>
  <c r="AG242" i="1"/>
  <c r="AG121" i="1"/>
  <c r="AG274" i="1"/>
  <c r="AG309" i="1"/>
  <c r="AG246" i="1"/>
  <c r="AG70" i="1"/>
  <c r="AG56" i="1"/>
  <c r="AG23" i="1"/>
  <c r="AG47" i="1"/>
  <c r="AG261" i="1"/>
  <c r="AG216" i="1"/>
  <c r="AG142" i="1"/>
  <c r="AG295" i="1"/>
  <c r="AG275" i="1"/>
  <c r="AG296" i="1"/>
  <c r="AG320" i="1"/>
  <c r="AG183" i="1"/>
  <c r="AG254" i="1"/>
  <c r="AG337" i="1"/>
  <c r="AG128" i="1"/>
  <c r="AG84" i="1"/>
  <c r="AG218" i="1"/>
  <c r="AG406" i="1"/>
  <c r="AG179" i="1"/>
  <c r="AG186" i="1"/>
  <c r="AG99" i="1"/>
  <c r="AG397" i="1"/>
  <c r="AG370" i="1"/>
  <c r="AG348" i="1"/>
  <c r="AG269" i="1"/>
  <c r="AG283" i="1"/>
  <c r="AG366" i="1"/>
  <c r="AG304" i="1"/>
  <c r="AG20" i="1"/>
  <c r="AG205" i="1"/>
  <c r="AG182" i="1"/>
  <c r="AG372" i="1"/>
  <c r="AG44" i="1"/>
  <c r="AG67" i="1"/>
  <c r="AG163" i="1"/>
  <c r="AG109" i="1"/>
  <c r="AG63" i="1"/>
  <c r="AG114" i="1"/>
  <c r="AG293" i="1"/>
  <c r="AG266" i="1"/>
  <c r="AG117" i="1"/>
  <c r="AG257" i="1"/>
  <c r="AG250" i="1"/>
  <c r="AG314" i="1"/>
  <c r="AG140" i="1"/>
  <c r="AG83" i="1"/>
  <c r="AG395" i="1"/>
  <c r="AG276" i="1"/>
  <c r="AG78" i="1"/>
  <c r="AG278" i="1"/>
  <c r="AG168" i="1"/>
  <c r="AG346" i="1"/>
  <c r="AG319" i="1"/>
  <c r="AG220" i="1"/>
  <c r="AG148" i="1"/>
  <c r="AG207" i="1"/>
  <c r="AG176" i="1"/>
  <c r="AG321" i="1"/>
  <c r="AG311" i="1"/>
  <c r="AG167" i="1"/>
  <c r="AG387" i="1"/>
  <c r="AG195" i="1"/>
  <c r="AG328" i="1"/>
  <c r="AG157" i="1"/>
  <c r="AG48" i="1"/>
  <c r="AG28" i="1"/>
  <c r="AG201" i="1"/>
  <c r="AG32" i="1"/>
  <c r="AG255" i="1"/>
  <c r="AG159" i="1"/>
  <c r="AG39" i="1"/>
  <c r="AG334" i="1"/>
  <c r="AG300" i="1"/>
  <c r="AG362" i="1"/>
  <c r="AG42" i="1"/>
  <c r="AG135" i="1"/>
  <c r="AG105" i="1"/>
  <c r="AG340" i="1"/>
  <c r="AG301" i="1"/>
  <c r="AG312" i="1"/>
  <c r="AG15" i="1"/>
  <c r="AG315" i="1"/>
  <c r="AG11" i="1"/>
  <c r="AG71" i="1"/>
  <c r="AG75" i="1"/>
  <c r="AG367" i="1"/>
  <c r="AG268" i="1"/>
  <c r="AG333" i="1"/>
  <c r="AG155" i="1"/>
  <c r="AG239" i="1"/>
  <c r="AG197" i="1"/>
  <c r="AG178" i="1"/>
  <c r="AG137" i="1"/>
  <c r="AG193" i="1"/>
  <c r="AG208" i="1"/>
  <c r="AG400" i="1"/>
  <c r="AG383" i="1"/>
  <c r="AG156" i="1"/>
  <c r="AG267" i="1"/>
  <c r="AG384" i="1"/>
  <c r="AG357" i="1"/>
  <c r="AG345" i="1"/>
  <c r="AG101" i="1"/>
  <c r="AG389" i="1"/>
  <c r="AG161" i="1"/>
  <c r="AG401" i="1"/>
  <c r="AG88" i="1"/>
  <c r="AG133" i="1"/>
  <c r="AG29" i="1"/>
  <c r="AG147" i="1"/>
  <c r="AG394" i="1"/>
  <c r="AG324" i="1"/>
  <c r="AG184" i="1"/>
  <c r="AG380" i="1"/>
  <c r="AG131" i="1"/>
  <c r="AG281" i="1"/>
  <c r="AG73" i="1"/>
  <c r="AG115" i="1"/>
  <c r="AG166" i="1"/>
  <c r="AG335" i="1"/>
  <c r="AG69" i="1"/>
  <c r="AG190" i="1"/>
  <c r="AG170" i="1"/>
  <c r="AG154" i="1"/>
  <c r="AG307" i="1"/>
  <c r="AG90" i="1"/>
  <c r="AG141" i="1"/>
  <c r="AG104" i="1"/>
  <c r="AG33" i="1"/>
  <c r="AG325" i="1"/>
  <c r="AG260" i="1"/>
  <c r="AG343" i="1"/>
  <c r="AG98" i="1"/>
  <c r="AG57" i="1"/>
  <c r="AG234" i="1"/>
  <c r="AG398" i="1"/>
  <c r="AG172" i="1"/>
  <c r="AG160" i="1"/>
  <c r="AG308" i="1"/>
  <c r="AG6" i="1"/>
  <c r="AG224" i="1"/>
  <c r="AG125" i="1"/>
  <c r="AG288" i="1"/>
  <c r="AG354" i="1"/>
  <c r="AG158" i="1"/>
  <c r="AG284" i="1"/>
  <c r="AG45" i="1"/>
  <c r="AG360" i="1"/>
  <c r="AG25" i="1"/>
  <c r="AG200" i="1"/>
  <c r="AG230" i="1"/>
  <c r="AG227" i="1"/>
  <c r="AG391" i="1"/>
  <c r="AG17" i="1"/>
  <c r="AG91" i="1"/>
  <c r="AG111" i="1"/>
  <c r="AG12" i="1"/>
  <c r="AG211" i="1"/>
  <c r="AG198" i="1"/>
  <c r="AG219" i="1"/>
  <c r="AG126" i="1"/>
  <c r="AG85" i="1"/>
  <c r="AG392" i="1"/>
  <c r="AG258" i="1"/>
  <c r="AG2" i="1"/>
  <c r="AG116" i="1"/>
  <c r="AG202" i="1"/>
  <c r="AG374" i="1"/>
  <c r="AG196" i="1"/>
  <c r="AG359" i="1"/>
  <c r="AG212" i="1"/>
  <c r="AG68" i="1"/>
  <c r="AG5" i="1"/>
  <c r="AG332" i="1"/>
  <c r="AG243" i="1"/>
  <c r="AG138" i="1"/>
  <c r="AG355" i="1"/>
  <c r="AG189" i="1"/>
  <c r="AG318" i="1"/>
  <c r="AG94" i="1"/>
  <c r="AG192" i="1"/>
  <c r="AG150" i="1"/>
  <c r="AG225" i="1"/>
  <c r="AG247" i="1"/>
  <c r="AG162" i="1"/>
  <c r="AG415" i="1" l="1"/>
  <c r="W416" i="1"/>
  <c r="D71" i="2" l="1"/>
  <c r="E12" i="3"/>
  <c r="D12" i="3"/>
  <c r="C12" i="3"/>
  <c r="F12" i="3"/>
  <c r="F13" i="3" l="1"/>
  <c r="D13" i="3"/>
  <c r="E13" i="3"/>
  <c r="Z155" i="1" l="1"/>
  <c r="F64" i="2"/>
  <c r="F60" i="2"/>
  <c r="F56" i="2"/>
  <c r="G56" i="2" s="1"/>
  <c r="F52" i="2"/>
  <c r="F48" i="2"/>
  <c r="F44" i="2"/>
  <c r="G44" i="2" s="1"/>
  <c r="F40" i="2"/>
  <c r="F36" i="2"/>
  <c r="F32" i="2"/>
  <c r="F28" i="2"/>
  <c r="F24" i="2"/>
  <c r="F20" i="2"/>
  <c r="F16" i="2"/>
  <c r="F12" i="2"/>
  <c r="F8" i="2"/>
  <c r="F4" i="2"/>
  <c r="F63" i="2"/>
  <c r="F59" i="2"/>
  <c r="F55" i="2"/>
  <c r="F51" i="2"/>
  <c r="F47" i="2"/>
  <c r="F43" i="2"/>
  <c r="F39" i="2"/>
  <c r="F35" i="2"/>
  <c r="F31" i="2"/>
  <c r="F27" i="2"/>
  <c r="F23" i="2"/>
  <c r="F19" i="2"/>
  <c r="F15" i="2"/>
  <c r="F11" i="2"/>
  <c r="F7" i="2"/>
  <c r="F3" i="2"/>
  <c r="F62" i="2"/>
  <c r="F58" i="2"/>
  <c r="F54" i="2"/>
  <c r="F50" i="2"/>
  <c r="F46" i="2"/>
  <c r="F42" i="2"/>
  <c r="F38" i="2"/>
  <c r="F34" i="2"/>
  <c r="F30" i="2"/>
  <c r="F26" i="2"/>
  <c r="G27" i="2" s="1"/>
  <c r="F22" i="2"/>
  <c r="F18" i="2"/>
  <c r="F14" i="2"/>
  <c r="F10" i="2"/>
  <c r="F6" i="2"/>
  <c r="F61" i="2"/>
  <c r="F57" i="2"/>
  <c r="F53" i="2"/>
  <c r="F49" i="2"/>
  <c r="F45" i="2"/>
  <c r="F41" i="2"/>
  <c r="F37" i="2"/>
  <c r="F33" i="2"/>
  <c r="F29" i="2"/>
  <c r="F25" i="2"/>
  <c r="F21" i="2"/>
  <c r="F17" i="2"/>
  <c r="F13" i="2"/>
  <c r="F9" i="2"/>
  <c r="F5" i="2"/>
  <c r="F2" i="2"/>
  <c r="U3" i="1"/>
  <c r="I415" i="1"/>
  <c r="G64" i="2" l="1"/>
  <c r="F71" i="2"/>
  <c r="Z355" i="1"/>
  <c r="Z54" i="1"/>
  <c r="Z385" i="1"/>
  <c r="Z101" i="1"/>
  <c r="Z310" i="1"/>
  <c r="G20" i="2"/>
  <c r="Z42" i="1"/>
  <c r="Z195" i="1"/>
  <c r="Z345" i="1"/>
  <c r="Z13" i="1"/>
  <c r="Z107" i="1"/>
  <c r="Z233" i="1"/>
  <c r="Z315" i="1"/>
  <c r="Z18" i="1"/>
  <c r="Z133" i="1"/>
  <c r="Z236" i="1"/>
  <c r="Z299" i="1"/>
  <c r="Z358" i="1"/>
  <c r="Z94" i="1"/>
  <c r="Z258" i="1"/>
  <c r="Z55" i="1"/>
  <c r="Z206" i="1"/>
  <c r="Z349" i="1"/>
  <c r="Z144" i="1"/>
  <c r="Z241" i="1"/>
  <c r="Z360" i="1"/>
  <c r="Z413" i="1"/>
  <c r="Z210" i="1"/>
  <c r="Z341" i="1"/>
  <c r="Z69" i="1"/>
  <c r="Z193" i="1"/>
  <c r="Z324" i="1"/>
  <c r="Z373" i="1"/>
  <c r="Z23" i="1"/>
  <c r="Z228" i="1"/>
  <c r="Z284" i="1"/>
  <c r="Z91" i="1"/>
  <c r="Z242" i="1"/>
  <c r="Z11" i="1"/>
  <c r="Z105" i="1"/>
  <c r="Z174" i="1"/>
  <c r="Z53" i="1"/>
  <c r="Z201" i="1"/>
  <c r="Z267" i="1"/>
  <c r="Z244" i="1"/>
  <c r="Z271" i="1"/>
  <c r="Z343" i="1"/>
  <c r="Z389" i="1"/>
  <c r="Z130" i="1"/>
  <c r="Z396" i="1"/>
  <c r="Z248" i="1"/>
  <c r="Z114" i="1"/>
  <c r="Z148" i="1"/>
  <c r="Z62" i="1"/>
  <c r="Z218" i="1"/>
  <c r="Z219" i="1"/>
  <c r="Z252" i="1"/>
  <c r="Z145" i="1"/>
  <c r="Z68" i="1"/>
  <c r="Z77" i="1"/>
  <c r="Z87" i="1"/>
  <c r="Z209" i="1"/>
  <c r="Z352" i="1"/>
  <c r="Z401" i="1"/>
  <c r="Z115" i="1"/>
  <c r="Z246" i="1"/>
  <c r="Z323" i="1"/>
  <c r="Z25" i="1"/>
  <c r="Z146" i="1"/>
  <c r="Z207" i="1"/>
  <c r="Z274" i="1"/>
  <c r="Z363" i="1"/>
  <c r="Z12" i="1"/>
  <c r="Z110" i="1"/>
  <c r="Z272" i="1"/>
  <c r="Z273" i="1"/>
  <c r="Z402" i="1"/>
  <c r="Z154" i="1"/>
  <c r="Z268" i="1"/>
  <c r="Z390" i="1"/>
  <c r="Z99" i="1"/>
  <c r="Z225" i="1"/>
  <c r="Z14" i="1"/>
  <c r="Z332" i="1"/>
  <c r="Z356" i="1"/>
  <c r="Z411" i="1"/>
  <c r="Z31" i="1"/>
  <c r="Z131" i="1"/>
  <c r="Z296" i="1"/>
  <c r="Z51" i="1"/>
  <c r="Z128" i="1"/>
  <c r="Z254" i="1"/>
  <c r="Z387" i="1"/>
  <c r="Z19" i="1"/>
  <c r="Z74" i="1"/>
  <c r="Z113" i="1"/>
  <c r="Z159" i="1"/>
  <c r="Z223" i="1"/>
  <c r="Z109" i="1"/>
  <c r="Z176" i="1"/>
  <c r="Z208" i="1"/>
  <c r="Z247" i="1"/>
  <c r="Z275" i="1"/>
  <c r="Z313" i="1"/>
  <c r="Z344" i="1"/>
  <c r="Z368" i="1"/>
  <c r="Z251" i="1"/>
  <c r="Z287" i="1"/>
  <c r="Z317" i="1"/>
  <c r="Z348" i="1"/>
  <c r="Z371" i="1"/>
  <c r="Z400" i="1"/>
  <c r="Z70" i="1"/>
  <c r="Z138" i="1"/>
  <c r="Z257" i="1"/>
  <c r="Z47" i="1"/>
  <c r="Z63" i="1"/>
  <c r="Z32" i="1"/>
  <c r="Z95" i="1"/>
  <c r="Z40" i="1"/>
  <c r="Z82" i="1"/>
  <c r="Z143" i="1"/>
  <c r="Z263" i="1"/>
  <c r="Z6" i="1"/>
  <c r="Z162" i="1"/>
  <c r="Z34" i="1"/>
  <c r="Z50" i="1"/>
  <c r="Z137" i="1"/>
  <c r="Z178" i="1"/>
  <c r="Z295" i="1"/>
  <c r="Z333" i="1"/>
  <c r="Z118" i="1"/>
  <c r="Z149" i="1"/>
  <c r="Z177" i="1"/>
  <c r="Z234" i="1"/>
  <c r="Z330" i="1"/>
  <c r="Z409" i="1"/>
  <c r="Z28" i="1"/>
  <c r="Z132" i="1"/>
  <c r="Z302" i="1"/>
  <c r="Z335" i="1"/>
  <c r="Z382" i="1"/>
  <c r="Z66" i="1"/>
  <c r="Z104" i="1"/>
  <c r="Z161" i="1"/>
  <c r="Z189" i="1"/>
  <c r="Z250" i="1"/>
  <c r="Z282" i="1"/>
  <c r="Z316" i="1"/>
  <c r="Z347" i="1"/>
  <c r="Z395" i="1"/>
  <c r="Z20" i="1"/>
  <c r="Z80" i="1"/>
  <c r="Z121" i="1"/>
  <c r="Z213" i="1"/>
  <c r="Z280" i="1"/>
  <c r="Z340" i="1"/>
  <c r="Z184" i="1"/>
  <c r="Z235" i="1"/>
  <c r="Z292" i="1"/>
  <c r="Z410" i="1"/>
  <c r="Z64" i="1"/>
  <c r="Z167" i="1"/>
  <c r="Z200" i="1"/>
  <c r="Z311" i="1"/>
  <c r="Z372" i="1"/>
  <c r="Z397" i="1"/>
  <c r="Z17" i="1"/>
  <c r="Z111" i="1"/>
  <c r="Z170" i="1"/>
  <c r="Z288" i="1"/>
  <c r="Z319" i="1"/>
  <c r="Z362" i="1"/>
  <c r="Z22" i="1"/>
  <c r="Z88" i="1"/>
  <c r="Z141" i="1"/>
  <c r="Z203" i="1"/>
  <c r="Z239" i="1"/>
  <c r="Z303" i="1"/>
  <c r="Z8" i="1"/>
  <c r="Z45" i="1"/>
  <c r="Z198" i="1"/>
  <c r="Z265" i="1"/>
  <c r="Z307" i="1"/>
  <c r="Z72" i="1"/>
  <c r="Z140" i="1"/>
  <c r="Z214" i="1"/>
  <c r="Z266" i="1"/>
  <c r="Z398" i="1"/>
  <c r="Z26" i="1"/>
  <c r="Z89" i="1"/>
  <c r="Z120" i="1"/>
  <c r="Z163" i="1"/>
  <c r="Z186" i="1"/>
  <c r="Z231" i="1"/>
  <c r="Z79" i="1"/>
  <c r="Z116" i="1"/>
  <c r="Z182" i="1"/>
  <c r="Z227" i="1"/>
  <c r="Z253" i="1"/>
  <c r="Z290" i="1"/>
  <c r="Z321" i="1"/>
  <c r="Z351" i="1"/>
  <c r="Z374" i="1"/>
  <c r="Z404" i="1"/>
  <c r="Z325" i="1"/>
  <c r="Z354" i="1"/>
  <c r="Z378" i="1"/>
  <c r="Z408" i="1"/>
  <c r="Z83" i="1"/>
  <c r="Z283" i="1"/>
  <c r="Z71" i="1"/>
  <c r="Z216" i="1"/>
  <c r="Z57" i="1"/>
  <c r="Z39" i="1"/>
  <c r="Z103" i="1"/>
  <c r="Z192" i="1"/>
  <c r="Z49" i="1"/>
  <c r="Z100" i="1"/>
  <c r="Z152" i="1"/>
  <c r="Z286" i="1"/>
  <c r="Z85" i="1"/>
  <c r="Z297" i="1"/>
  <c r="Z75" i="1"/>
  <c r="Z106" i="1"/>
  <c r="Z158" i="1"/>
  <c r="Z36" i="1"/>
  <c r="Z124" i="1"/>
  <c r="Z150" i="1"/>
  <c r="Z29" i="1"/>
  <c r="Z164" i="1"/>
  <c r="Z369" i="1"/>
  <c r="Z393" i="1"/>
  <c r="Z168" i="1"/>
  <c r="Z285" i="1"/>
  <c r="Z357" i="1"/>
  <c r="Z84" i="1"/>
  <c r="Z173" i="1"/>
  <c r="Z259" i="1"/>
  <c r="Z336" i="1"/>
  <c r="Z383" i="1"/>
  <c r="Z38" i="1"/>
  <c r="Z160" i="1"/>
  <c r="Z301" i="1"/>
  <c r="Z136" i="1"/>
  <c r="Z262" i="1"/>
  <c r="Z391" i="1"/>
  <c r="Z180" i="1"/>
  <c r="Z334" i="1"/>
  <c r="Z61" i="1"/>
  <c r="Z157" i="1"/>
  <c r="Z305" i="1"/>
  <c r="Z394" i="1"/>
  <c r="Z108" i="1"/>
  <c r="Z222" i="1"/>
  <c r="Z289" i="1"/>
  <c r="Z350" i="1"/>
  <c r="Z399" i="1"/>
  <c r="Z43" i="1"/>
  <c r="Z188" i="1"/>
  <c r="Z379" i="1"/>
  <c r="Z153" i="1"/>
  <c r="Z204" i="1"/>
  <c r="Z172" i="1"/>
  <c r="Z240" i="1"/>
  <c r="Z304" i="1"/>
  <c r="Z386" i="1"/>
  <c r="Z306" i="1"/>
  <c r="Z364" i="1"/>
  <c r="Z7" i="1"/>
  <c r="Z215" i="1"/>
  <c r="Z156" i="1"/>
  <c r="Z46" i="1"/>
  <c r="Z78" i="1"/>
  <c r="Z129" i="1"/>
  <c r="Z407" i="1"/>
  <c r="Z73" i="1"/>
  <c r="Z230" i="1"/>
  <c r="Z102" i="1"/>
  <c r="Z318" i="1"/>
  <c r="Z375" i="1"/>
  <c r="Z21" i="1"/>
  <c r="Z294" i="1"/>
  <c r="Z370" i="1"/>
  <c r="Z92" i="1"/>
  <c r="Z179" i="1"/>
  <c r="Z243" i="1"/>
  <c r="Z342" i="1"/>
  <c r="Z388" i="1"/>
  <c r="Z60" i="1"/>
  <c r="Z202" i="1"/>
  <c r="Z314" i="1"/>
  <c r="Z221" i="1"/>
  <c r="Z361" i="1"/>
  <c r="Z33" i="1"/>
  <c r="Z187" i="1"/>
  <c r="Z365" i="1"/>
  <c r="Z9" i="1"/>
  <c r="Z165" i="1"/>
  <c r="Z277" i="1"/>
  <c r="Z256" i="1"/>
  <c r="Z380" i="1"/>
  <c r="Z90" i="1"/>
  <c r="Z147" i="1"/>
  <c r="Z183" i="1"/>
  <c r="Z261" i="1"/>
  <c r="Z338" i="1"/>
  <c r="Z65" i="1"/>
  <c r="Z217" i="1"/>
  <c r="Z269" i="1"/>
  <c r="Z308" i="1"/>
  <c r="Z346" i="1"/>
  <c r="Z10" i="1"/>
  <c r="Z76" i="1"/>
  <c r="Z112" i="1"/>
  <c r="Z166" i="1"/>
  <c r="Z197" i="1"/>
  <c r="Z226" i="1"/>
  <c r="Z255" i="1"/>
  <c r="Z293" i="1"/>
  <c r="Z328" i="1"/>
  <c r="Z353" i="1"/>
  <c r="Z377" i="1"/>
  <c r="Z403" i="1"/>
  <c r="Z27" i="1"/>
  <c r="Z86" i="1"/>
  <c r="Z127" i="1"/>
  <c r="Z245" i="1"/>
  <c r="Z291" i="1"/>
  <c r="Z48" i="1"/>
  <c r="Z125" i="1"/>
  <c r="Z196" i="1"/>
  <c r="Z249" i="1"/>
  <c r="Z339" i="1"/>
  <c r="Z15" i="1"/>
  <c r="Z139" i="1"/>
  <c r="Z220" i="1"/>
  <c r="Z326" i="1"/>
  <c r="Z405" i="1"/>
  <c r="Z24" i="1"/>
  <c r="Z122" i="1"/>
  <c r="Z175" i="1"/>
  <c r="Z298" i="1"/>
  <c r="Z327" i="1"/>
  <c r="Z376" i="1"/>
  <c r="Z96" i="1"/>
  <c r="Z181" i="1"/>
  <c r="Z211" i="1"/>
  <c r="Z278" i="1"/>
  <c r="Z312" i="1"/>
  <c r="Z367" i="1"/>
  <c r="Z392" i="1"/>
  <c r="Z16" i="1"/>
  <c r="Z117" i="1"/>
  <c r="Z205" i="1"/>
  <c r="Z276" i="1"/>
  <c r="Z322" i="1"/>
  <c r="Z81" i="1"/>
  <c r="Z229" i="1"/>
  <c r="Z281" i="1"/>
  <c r="Z366" i="1"/>
  <c r="Z406" i="1"/>
  <c r="Z44" i="1"/>
  <c r="Z169" i="1"/>
  <c r="Z199" i="1"/>
  <c r="Z237" i="1"/>
  <c r="Z93" i="1"/>
  <c r="Z126" i="1"/>
  <c r="Z194" i="1"/>
  <c r="Z260" i="1"/>
  <c r="Z329" i="1"/>
  <c r="Z381" i="1"/>
  <c r="Z412" i="1"/>
  <c r="Z264" i="1"/>
  <c r="Z300" i="1"/>
  <c r="Z337" i="1"/>
  <c r="Z359" i="1"/>
  <c r="Z384" i="1"/>
  <c r="Z5" i="1"/>
  <c r="Z97" i="1"/>
  <c r="Z135" i="1"/>
  <c r="Z232" i="1"/>
  <c r="Z37" i="1"/>
  <c r="Z98" i="1"/>
  <c r="Z58" i="1"/>
  <c r="Z142" i="1"/>
  <c r="Z331" i="1"/>
  <c r="Z56" i="1"/>
  <c r="Z123" i="1"/>
  <c r="Z171" i="1"/>
  <c r="Z309" i="1"/>
  <c r="Z190" i="1"/>
  <c r="Z134" i="1"/>
  <c r="Z224" i="1"/>
  <c r="Z52" i="1"/>
  <c r="Z30" i="1"/>
  <c r="Z119" i="1"/>
  <c r="Z35" i="1"/>
  <c r="Z59" i="1"/>
  <c r="Z151" i="1"/>
  <c r="Z41" i="1"/>
  <c r="Z185" i="1"/>
  <c r="Z279" i="1"/>
  <c r="Z270" i="1"/>
  <c r="Z320" i="1"/>
  <c r="Z238" i="1"/>
  <c r="Z212" i="1"/>
  <c r="Z191" i="1"/>
  <c r="Z67" i="1"/>
  <c r="G58" i="2"/>
  <c r="G43" i="2"/>
  <c r="G12" i="2"/>
  <c r="G61" i="2"/>
  <c r="G29" i="2"/>
  <c r="G33" i="2"/>
  <c r="G49" i="2"/>
  <c r="G16" i="2"/>
  <c r="G46" i="2"/>
  <c r="G55" i="2"/>
  <c r="G37" i="2"/>
  <c r="G7" i="2"/>
  <c r="G2" i="2"/>
  <c r="X416" i="1"/>
  <c r="U416" i="1"/>
  <c r="AA416" i="1" l="1"/>
  <c r="AB416" i="1"/>
  <c r="AE416" i="1"/>
  <c r="AD416" i="1"/>
  <c r="AC416" i="1"/>
  <c r="Z416" i="1"/>
  <c r="Y416" i="1"/>
  <c r="Y418" i="1" s="1"/>
  <c r="AE418" i="1" l="1"/>
  <c r="AF416" i="1"/>
  <c r="AH4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Ronald van Westrenen</author>
  </authors>
  <commentList>
    <comment ref="V1" authorId="0" shapeId="0" xr:uid="{00000000-0006-0000-0000-000001000000}">
      <text>
        <r>
          <rPr>
            <b/>
            <sz val="9"/>
            <color indexed="81"/>
            <rFont val="Tahoma"/>
            <family val="2"/>
          </rPr>
          <t>Ronald van Westrenen:
De CAO zegt</t>
        </r>
        <r>
          <rPr>
            <sz val="9"/>
            <color indexed="81"/>
            <rFont val="Tahoma"/>
            <family val="2"/>
          </rPr>
          <t xml:space="preserve">
Voor geregelde arbeid in ploegendienst wordt een toeslag op het maandsalaris gegeven. Deze
toeslag bedraagt per uur voor:
uren liggende tussen maandag 06.00 uur en zaterdag 00.00 uur:
voor de ochtenddienst 0,064% van het maandsalaris,
voor de middagdienst 0,064% van het maandsalaris,
voor de nachtdienst 0,16 % van het maandsalaris;
uren liggende tussen zaterdag 00.00 uur en 13.00 uur:
0,29% van het maandsalaris;
uren liggende tussen zaterdag 13.00 uur en maandag 06.00 uur:
0,58% van het maandsalaris.
</t>
        </r>
        <r>
          <rPr>
            <b/>
            <sz val="9"/>
            <color indexed="81"/>
            <rFont val="Tahoma"/>
            <family val="2"/>
          </rPr>
          <t>Bij Bicsma die geen dagddiensten kent is ervoor gekozen dit voor de ploegen (funcites 104-106 en 204-206) 
als arbeidspercentage op te nemen Zie tab functies.</t>
        </r>
      </text>
    </comment>
    <comment ref="W1" authorId="0" shapeId="0" xr:uid="{00000000-0006-0000-0000-000002000000}">
      <text>
        <r>
          <rPr>
            <b/>
            <sz val="9"/>
            <color indexed="81"/>
            <rFont val="Tahoma"/>
            <family val="2"/>
          </rPr>
          <t>Ronald van Westrenen:</t>
        </r>
        <r>
          <rPr>
            <sz val="9"/>
            <color indexed="81"/>
            <rFont val="Tahoma"/>
            <family val="2"/>
          </rPr>
          <t xml:space="preserve">
De CAO stelt:
Aan de werknemer van 25 jaar en ouder die werkzaam is als vertegenwoordiger of als
chauffeurverkoper en die ten minste gedurende één jaar in dienst van de werkgever werkzaam
is, zal gerekend over een jaar een inkomen worden toegekend van ten minste € 3.298,77.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Ronald van Westrenen</author>
  </authors>
  <commentList>
    <comment ref="V1" authorId="0" shapeId="0" xr:uid="{482F90E3-446C-4490-ABB3-0A2AE8FE9030}">
      <text>
        <r>
          <rPr>
            <b/>
            <sz val="9"/>
            <color indexed="81"/>
            <rFont val="Tahoma"/>
            <family val="2"/>
          </rPr>
          <t>Ronald van Westrenen:
De CAO zegt</t>
        </r>
        <r>
          <rPr>
            <sz val="9"/>
            <color indexed="81"/>
            <rFont val="Tahoma"/>
            <family val="2"/>
          </rPr>
          <t xml:space="preserve">
Voor geregelde arbeid in ploegendienst wordt een toeslag op het maandsalaris gegeven. Deze
toeslag bedraagt per uur voor:
uren liggende tussen maandag 06.00 uur en zaterdag 00.00 uur:
voor de ochtenddienst 0,064% van het maandsalaris,
voor de middagdienst 0,064% van het maandsalaris,
voor de nachtdienst 0,16 % van het maandsalaris;
uren liggende tussen zaterdag 00.00 uur en 13.00 uur:
0,29% van het maandsalaris;
uren liggende tussen zaterdag 13.00 uur en maandag 06.00 uur:
0,58% van het maandsalaris.
</t>
        </r>
        <r>
          <rPr>
            <b/>
            <sz val="9"/>
            <color indexed="81"/>
            <rFont val="Tahoma"/>
            <family val="2"/>
          </rPr>
          <t>Bij Bicsma die geen dagddiensten kent is ervoor gekozen dit voor de ploegen (funcites 104-106 en 204-206) 
als arbeidspercentage op te nemen Zie tab functies.</t>
        </r>
      </text>
    </comment>
    <comment ref="W1" authorId="0" shapeId="0" xr:uid="{1ABF22D9-7543-43CF-BE86-563D0762FA82}">
      <text>
        <r>
          <rPr>
            <b/>
            <sz val="9"/>
            <color indexed="81"/>
            <rFont val="Tahoma"/>
            <family val="2"/>
          </rPr>
          <t>Ronald van Westrenen:</t>
        </r>
        <r>
          <rPr>
            <sz val="9"/>
            <color indexed="81"/>
            <rFont val="Tahoma"/>
            <family val="2"/>
          </rPr>
          <t xml:space="preserve">
De CAO stelt:
Aan de werknemer van 25 jaar en ouder die werkzaam is als vertegenwoordiger of als
chauffeurverkoper en die ten minste gedurende één jaar in dienst van de werkgever werkzaam
is, zal gerekend over een jaar een inkomen worden toegekend van ten minste € 3.298,77.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Ronald van Westrenen</author>
  </authors>
  <commentList>
    <comment ref="V1" authorId="0" shapeId="0" xr:uid="{8D3B8C5A-A64D-4EE0-9D2A-20A823D44B6B}">
      <text>
        <r>
          <rPr>
            <b/>
            <sz val="9"/>
            <color indexed="81"/>
            <rFont val="Tahoma"/>
            <family val="2"/>
          </rPr>
          <t>Ronald van Westrenen:
De CAO zegt</t>
        </r>
        <r>
          <rPr>
            <sz val="9"/>
            <color indexed="81"/>
            <rFont val="Tahoma"/>
            <family val="2"/>
          </rPr>
          <t xml:space="preserve">
Voor geregelde arbeid in ploegendienst wordt een toeslag op het maandsalaris gegeven. Deze
toeslag bedraagt per uur voor:
uren liggende tussen maandag 06.00 uur en zaterdag 00.00 uur:
voor de ochtenddienst 0,064% van het maandsalaris,
voor de middagdienst 0,064% van het maandsalaris,
voor de nachtdienst 0,16 % van het maandsalaris;
uren liggende tussen zaterdag 00.00 uur en 13.00 uur:
0,29% van het maandsalaris;
uren liggende tussen zaterdag 13.00 uur en maandag 06.00 uur:
0,58% van het maandsalaris.
</t>
        </r>
        <r>
          <rPr>
            <b/>
            <sz val="9"/>
            <color indexed="81"/>
            <rFont val="Tahoma"/>
            <family val="2"/>
          </rPr>
          <t>Bij Bicsma die geen dagddiensten kent is ervoor gekozen dit voor de ploegen (funcites 104-106 en 204-206) 
als arbeidspercentage op te nemen Zie tab functies.</t>
        </r>
      </text>
    </comment>
    <comment ref="W1" authorId="0" shapeId="0" xr:uid="{3F0D5C9E-A705-4482-A64E-F08C3C009FA6}">
      <text>
        <r>
          <rPr>
            <b/>
            <sz val="9"/>
            <color indexed="81"/>
            <rFont val="Tahoma"/>
            <family val="2"/>
          </rPr>
          <t>Ronald van Westrenen:</t>
        </r>
        <r>
          <rPr>
            <sz val="9"/>
            <color indexed="81"/>
            <rFont val="Tahoma"/>
            <family val="2"/>
          </rPr>
          <t xml:space="preserve">
De CAO stelt:
Aan de werknemer van 25 jaar en ouder die werkzaam is als vertegenwoordiger of als
chauffeurverkoper en die ten minste gedurende één jaar in dienst van de werkgever werkzaam
is, zal gerekend over een jaar een inkomen worden toegekend van ten minste € 3.298,77.</t>
        </r>
      </text>
    </comment>
  </commentList>
</comments>
</file>

<file path=xl/sharedStrings.xml><?xml version="1.0" encoding="utf-8"?>
<sst xmlns="http://schemas.openxmlformats.org/spreadsheetml/2006/main" count="14456" uniqueCount="1468">
  <si>
    <t>0020</t>
  </si>
  <si>
    <t>0040</t>
  </si>
  <si>
    <t>0060</t>
  </si>
  <si>
    <t>0080</t>
  </si>
  <si>
    <t>0100</t>
  </si>
  <si>
    <t>0120</t>
  </si>
  <si>
    <t>0140</t>
  </si>
  <si>
    <t>0160</t>
  </si>
  <si>
    <t>0180</t>
  </si>
  <si>
    <t>0200</t>
  </si>
  <si>
    <t>0220</t>
  </si>
  <si>
    <t>0240</t>
  </si>
  <si>
    <t>0260</t>
  </si>
  <si>
    <t>0280</t>
  </si>
  <si>
    <t>0300</t>
  </si>
  <si>
    <t>0320</t>
  </si>
  <si>
    <t>0340</t>
  </si>
  <si>
    <t>0360</t>
  </si>
  <si>
    <t>0400</t>
  </si>
  <si>
    <t>0420</t>
  </si>
  <si>
    <t>0440</t>
  </si>
  <si>
    <t>0460</t>
  </si>
  <si>
    <t>0480</t>
  </si>
  <si>
    <t>0500</t>
  </si>
  <si>
    <t>0520</t>
  </si>
  <si>
    <t>0540</t>
  </si>
  <si>
    <t>0560</t>
  </si>
  <si>
    <t>0580</t>
  </si>
  <si>
    <t>0620</t>
  </si>
  <si>
    <t>0640</t>
  </si>
  <si>
    <t>0660</t>
  </si>
  <si>
    <t>0680</t>
  </si>
  <si>
    <t>0700</t>
  </si>
  <si>
    <t>0720</t>
  </si>
  <si>
    <t>0740</t>
  </si>
  <si>
    <t>0760</t>
  </si>
  <si>
    <t>0780</t>
  </si>
  <si>
    <t>0800</t>
  </si>
  <si>
    <t>0820</t>
  </si>
  <si>
    <t>0860</t>
  </si>
  <si>
    <t>0880</t>
  </si>
  <si>
    <t>0940</t>
  </si>
  <si>
    <t>0960</t>
  </si>
  <si>
    <t>0980</t>
  </si>
  <si>
    <t>1000</t>
  </si>
  <si>
    <t>1020</t>
  </si>
  <si>
    <t>1060</t>
  </si>
  <si>
    <t>1080</t>
  </si>
  <si>
    <t>1100</t>
  </si>
  <si>
    <t>1120</t>
  </si>
  <si>
    <t>1140</t>
  </si>
  <si>
    <t>1160</t>
  </si>
  <si>
    <t>1200</t>
  </si>
  <si>
    <t>1220</t>
  </si>
  <si>
    <t>1240</t>
  </si>
  <si>
    <t>1280</t>
  </si>
  <si>
    <t>1300</t>
  </si>
  <si>
    <t>1320</t>
  </si>
  <si>
    <t>1340</t>
  </si>
  <si>
    <t>1360</t>
  </si>
  <si>
    <t>1380</t>
  </si>
  <si>
    <t>1400</t>
  </si>
  <si>
    <t>1420</t>
  </si>
  <si>
    <t>1460</t>
  </si>
  <si>
    <t>1480</t>
  </si>
  <si>
    <t>1500</t>
  </si>
  <si>
    <t>1520</t>
  </si>
  <si>
    <t>1540</t>
  </si>
  <si>
    <t>1560</t>
  </si>
  <si>
    <t>1580</t>
  </si>
  <si>
    <t>1600</t>
  </si>
  <si>
    <t>1640</t>
  </si>
  <si>
    <t>1680</t>
  </si>
  <si>
    <t>1700</t>
  </si>
  <si>
    <t>1740</t>
  </si>
  <si>
    <t>1760</t>
  </si>
  <si>
    <t>1780</t>
  </si>
  <si>
    <t>1800</t>
  </si>
  <si>
    <t>1820</t>
  </si>
  <si>
    <t>1880</t>
  </si>
  <si>
    <t>1900</t>
  </si>
  <si>
    <t>1920</t>
  </si>
  <si>
    <t>1940</t>
  </si>
  <si>
    <t>1960</t>
  </si>
  <si>
    <t>1980</t>
  </si>
  <si>
    <t>2000</t>
  </si>
  <si>
    <t>2020</t>
  </si>
  <si>
    <t>2040</t>
  </si>
  <si>
    <t>2060</t>
  </si>
  <si>
    <t>2080</t>
  </si>
  <si>
    <t>2100</t>
  </si>
  <si>
    <t>2200</t>
  </si>
  <si>
    <t>2220</t>
  </si>
  <si>
    <t>2240</t>
  </si>
  <si>
    <t>2260</t>
  </si>
  <si>
    <t>2280</t>
  </si>
  <si>
    <t>2300</t>
  </si>
  <si>
    <t>2320</t>
  </si>
  <si>
    <t>2340</t>
  </si>
  <si>
    <t>2360</t>
  </si>
  <si>
    <t>2380</t>
  </si>
  <si>
    <t>2400</t>
  </si>
  <si>
    <t>2420</t>
  </si>
  <si>
    <t>2440</t>
  </si>
  <si>
    <t>2460</t>
  </si>
  <si>
    <t>2480</t>
  </si>
  <si>
    <t>2500</t>
  </si>
  <si>
    <t>2520</t>
  </si>
  <si>
    <t>2540</t>
  </si>
  <si>
    <t>2560</t>
  </si>
  <si>
    <t>2580</t>
  </si>
  <si>
    <t>2620</t>
  </si>
  <si>
    <t>2640</t>
  </si>
  <si>
    <t>2660</t>
  </si>
  <si>
    <t>2680</t>
  </si>
  <si>
    <t>2700</t>
  </si>
  <si>
    <t>2720</t>
  </si>
  <si>
    <t>2740</t>
  </si>
  <si>
    <t>2760</t>
  </si>
  <si>
    <t>2780</t>
  </si>
  <si>
    <t>2820</t>
  </si>
  <si>
    <t>2860</t>
  </si>
  <si>
    <t>2880</t>
  </si>
  <si>
    <t>2900</t>
  </si>
  <si>
    <t>2920</t>
  </si>
  <si>
    <t>2940</t>
  </si>
  <si>
    <t>2960</t>
  </si>
  <si>
    <t>2980</t>
  </si>
  <si>
    <t>3000</t>
  </si>
  <si>
    <t>3020</t>
  </si>
  <si>
    <t>3040</t>
  </si>
  <si>
    <t>3060</t>
  </si>
  <si>
    <t>3080</t>
  </si>
  <si>
    <t>3100</t>
  </si>
  <si>
    <t>3120</t>
  </si>
  <si>
    <t>3140</t>
  </si>
  <si>
    <t>3160</t>
  </si>
  <si>
    <t>3220</t>
  </si>
  <si>
    <t>3240</t>
  </si>
  <si>
    <t>3280</t>
  </si>
  <si>
    <t>3300</t>
  </si>
  <si>
    <t>3320</t>
  </si>
  <si>
    <t>3360</t>
  </si>
  <si>
    <t>3380</t>
  </si>
  <si>
    <t>3400</t>
  </si>
  <si>
    <t>3440</t>
  </si>
  <si>
    <t>3460</t>
  </si>
  <si>
    <t>3480</t>
  </si>
  <si>
    <t>3500</t>
  </si>
  <si>
    <t>3520</t>
  </si>
  <si>
    <t>3540</t>
  </si>
  <si>
    <t>3600</t>
  </si>
  <si>
    <t>3620</t>
  </si>
  <si>
    <t>3640</t>
  </si>
  <si>
    <t>3660</t>
  </si>
  <si>
    <t>3680</t>
  </si>
  <si>
    <t>3720</t>
  </si>
  <si>
    <t>3760</t>
  </si>
  <si>
    <t>3820</t>
  </si>
  <si>
    <t>3840</t>
  </si>
  <si>
    <t>3860</t>
  </si>
  <si>
    <t>3880</t>
  </si>
  <si>
    <t>3920</t>
  </si>
  <si>
    <t>3940</t>
  </si>
  <si>
    <t>3980</t>
  </si>
  <si>
    <t>4020</t>
  </si>
  <si>
    <t>4040</t>
  </si>
  <si>
    <t>4060</t>
  </si>
  <si>
    <t>4120</t>
  </si>
  <si>
    <t>4140</t>
  </si>
  <si>
    <t>4180</t>
  </si>
  <si>
    <t>4220</t>
  </si>
  <si>
    <t>4240</t>
  </si>
  <si>
    <t>4260</t>
  </si>
  <si>
    <t>4280</t>
  </si>
  <si>
    <t>4320</t>
  </si>
  <si>
    <t>4360</t>
  </si>
  <si>
    <t>4380</t>
  </si>
  <si>
    <t>4400</t>
  </si>
  <si>
    <t>4420</t>
  </si>
  <si>
    <t>4440</t>
  </si>
  <si>
    <t>4460</t>
  </si>
  <si>
    <t>4480</t>
  </si>
  <si>
    <t>4500</t>
  </si>
  <si>
    <t>4520</t>
  </si>
  <si>
    <t>4540</t>
  </si>
  <si>
    <t>4560</t>
  </si>
  <si>
    <t>4580</t>
  </si>
  <si>
    <t>4600</t>
  </si>
  <si>
    <t>4620</t>
  </si>
  <si>
    <t>4640</t>
  </si>
  <si>
    <t>4660</t>
  </si>
  <si>
    <t>4680</t>
  </si>
  <si>
    <t>4720</t>
  </si>
  <si>
    <t>4780</t>
  </si>
  <si>
    <t>4800</t>
  </si>
  <si>
    <t>4860</t>
  </si>
  <si>
    <t>4880</t>
  </si>
  <si>
    <t>4920</t>
  </si>
  <si>
    <t>4940</t>
  </si>
  <si>
    <t>4960</t>
  </si>
  <si>
    <t>4980</t>
  </si>
  <si>
    <t>5000</t>
  </si>
  <si>
    <t>5020</t>
  </si>
  <si>
    <t>5040</t>
  </si>
  <si>
    <t>5060</t>
  </si>
  <si>
    <t>5080</t>
  </si>
  <si>
    <t>5100</t>
  </si>
  <si>
    <t>5120</t>
  </si>
  <si>
    <t>5140</t>
  </si>
  <si>
    <t>5180</t>
  </si>
  <si>
    <t>5200</t>
  </si>
  <si>
    <t>5220</t>
  </si>
  <si>
    <t>5240</t>
  </si>
  <si>
    <t>5260</t>
  </si>
  <si>
    <t>5280</t>
  </si>
  <si>
    <t>5300</t>
  </si>
  <si>
    <t>5320</t>
  </si>
  <si>
    <t>5340</t>
  </si>
  <si>
    <t>5360</t>
  </si>
  <si>
    <t>5380</t>
  </si>
  <si>
    <t>5400</t>
  </si>
  <si>
    <t>5420</t>
  </si>
  <si>
    <t>5440</t>
  </si>
  <si>
    <t>5460</t>
  </si>
  <si>
    <t>5480</t>
  </si>
  <si>
    <t>5500</t>
  </si>
  <si>
    <t>5520</t>
  </si>
  <si>
    <t>5540</t>
  </si>
  <si>
    <t>5600</t>
  </si>
  <si>
    <t>5620</t>
  </si>
  <si>
    <t>5640</t>
  </si>
  <si>
    <t>5660</t>
  </si>
  <si>
    <t>5680</t>
  </si>
  <si>
    <t>5720</t>
  </si>
  <si>
    <t>5740</t>
  </si>
  <si>
    <t>5760</t>
  </si>
  <si>
    <t>5780</t>
  </si>
  <si>
    <t>5800</t>
  </si>
  <si>
    <t>5820</t>
  </si>
  <si>
    <t>5840</t>
  </si>
  <si>
    <t>5860</t>
  </si>
  <si>
    <t>5900</t>
  </si>
  <si>
    <t>5920</t>
  </si>
  <si>
    <t>5940</t>
  </si>
  <si>
    <t>5960</t>
  </si>
  <si>
    <t>5980</t>
  </si>
  <si>
    <t>6000</t>
  </si>
  <si>
    <t>6060</t>
  </si>
  <si>
    <t>6100</t>
  </si>
  <si>
    <t>6120</t>
  </si>
  <si>
    <t>6200</t>
  </si>
  <si>
    <t>6220</t>
  </si>
  <si>
    <t>6240</t>
  </si>
  <si>
    <t>6280</t>
  </si>
  <si>
    <t>6300</t>
  </si>
  <si>
    <t>6320</t>
  </si>
  <si>
    <t>6340</t>
  </si>
  <si>
    <t>6360</t>
  </si>
  <si>
    <t>6380</t>
  </si>
  <si>
    <t>6400</t>
  </si>
  <si>
    <t>6420</t>
  </si>
  <si>
    <t>6460</t>
  </si>
  <si>
    <t>6480</t>
  </si>
  <si>
    <t>6500</t>
  </si>
  <si>
    <t>6520</t>
  </si>
  <si>
    <t>6540</t>
  </si>
  <si>
    <t>6560</t>
  </si>
  <si>
    <t>6580</t>
  </si>
  <si>
    <t>6600</t>
  </si>
  <si>
    <t>6620</t>
  </si>
  <si>
    <t>6640</t>
  </si>
  <si>
    <t>6660</t>
  </si>
  <si>
    <t>6680</t>
  </si>
  <si>
    <t>6700</t>
  </si>
  <si>
    <t>6720</t>
  </si>
  <si>
    <t>6740</t>
  </si>
  <si>
    <t>6760</t>
  </si>
  <si>
    <t>6780</t>
  </si>
  <si>
    <t>6800</t>
  </si>
  <si>
    <t>6820</t>
  </si>
  <si>
    <t>6840</t>
  </si>
  <si>
    <t>6860</t>
  </si>
  <si>
    <t>6900</t>
  </si>
  <si>
    <t>6920</t>
  </si>
  <si>
    <t>6940</t>
  </si>
  <si>
    <t>6960</t>
  </si>
  <si>
    <t>6980</t>
  </si>
  <si>
    <t>7000</t>
  </si>
  <si>
    <t>7060</t>
  </si>
  <si>
    <t>7080</t>
  </si>
  <si>
    <t>7120</t>
  </si>
  <si>
    <t>7200</t>
  </si>
  <si>
    <t>7220</t>
  </si>
  <si>
    <t>7240</t>
  </si>
  <si>
    <t>7260</t>
  </si>
  <si>
    <t>7280</t>
  </si>
  <si>
    <t>7300</t>
  </si>
  <si>
    <t>7320</t>
  </si>
  <si>
    <t>7340</t>
  </si>
  <si>
    <t>7380</t>
  </si>
  <si>
    <t>7420</t>
  </si>
  <si>
    <t>7440</t>
  </si>
  <si>
    <t>7460</t>
  </si>
  <si>
    <t>7480</t>
  </si>
  <si>
    <t>7500</t>
  </si>
  <si>
    <t>7520</t>
  </si>
  <si>
    <t>7560</t>
  </si>
  <si>
    <t>7580</t>
  </si>
  <si>
    <t>7600</t>
  </si>
  <si>
    <t>7620</t>
  </si>
  <si>
    <t>7640</t>
  </si>
  <si>
    <t>7660</t>
  </si>
  <si>
    <t>7680</t>
  </si>
  <si>
    <t>7700</t>
  </si>
  <si>
    <t>7720</t>
  </si>
  <si>
    <t>7740</t>
  </si>
  <si>
    <t>7760</t>
  </si>
  <si>
    <t>7780</t>
  </si>
  <si>
    <t>7800</t>
  </si>
  <si>
    <t>7820</t>
  </si>
  <si>
    <t>7840</t>
  </si>
  <si>
    <t>7860</t>
  </si>
  <si>
    <t>7880</t>
  </si>
  <si>
    <t>7900</t>
  </si>
  <si>
    <t>7920</t>
  </si>
  <si>
    <t>7940</t>
  </si>
  <si>
    <t>7960</t>
  </si>
  <si>
    <t>7980</t>
  </si>
  <si>
    <t>8000</t>
  </si>
  <si>
    <t>8020</t>
  </si>
  <si>
    <t>8040</t>
  </si>
  <si>
    <t>8060</t>
  </si>
  <si>
    <t>8080</t>
  </si>
  <si>
    <t>8100</t>
  </si>
  <si>
    <t>8160</t>
  </si>
  <si>
    <t>8180</t>
  </si>
  <si>
    <t>8200</t>
  </si>
  <si>
    <t>8220</t>
  </si>
  <si>
    <t>8300</t>
  </si>
  <si>
    <t>8320</t>
  </si>
  <si>
    <t>8340</t>
  </si>
  <si>
    <t>8360</t>
  </si>
  <si>
    <t>8380</t>
  </si>
  <si>
    <t>8420</t>
  </si>
  <si>
    <t>8440</t>
  </si>
  <si>
    <t>8460</t>
  </si>
  <si>
    <t>8480</t>
  </si>
  <si>
    <t>8520</t>
  </si>
  <si>
    <t>8540</t>
  </si>
  <si>
    <t>8580</t>
  </si>
  <si>
    <t>8600</t>
  </si>
  <si>
    <t>8660</t>
  </si>
  <si>
    <t>8680</t>
  </si>
  <si>
    <t>8700</t>
  </si>
  <si>
    <t>8720</t>
  </si>
  <si>
    <t>8740</t>
  </si>
  <si>
    <t>8820</t>
  </si>
  <si>
    <t>8840</t>
  </si>
  <si>
    <t>8860</t>
  </si>
  <si>
    <t>8880</t>
  </si>
  <si>
    <t>8900</t>
  </si>
  <si>
    <t>8920</t>
  </si>
  <si>
    <t>8940</t>
  </si>
  <si>
    <t>8960</t>
  </si>
  <si>
    <t>8980</t>
  </si>
  <si>
    <t>9020</t>
  </si>
  <si>
    <t>9040</t>
  </si>
  <si>
    <t>9080</t>
  </si>
  <si>
    <t>9100</t>
  </si>
  <si>
    <t>9120</t>
  </si>
  <si>
    <t>9140</t>
  </si>
  <si>
    <t>9160</t>
  </si>
  <si>
    <t>9180</t>
  </si>
  <si>
    <t>9220</t>
  </si>
  <si>
    <t>9240</t>
  </si>
  <si>
    <t>9260</t>
  </si>
  <si>
    <t>9300</t>
  </si>
  <si>
    <t>9320</t>
  </si>
  <si>
    <t>9340</t>
  </si>
  <si>
    <t>9380</t>
  </si>
  <si>
    <t>9420</t>
  </si>
  <si>
    <t>9460</t>
  </si>
  <si>
    <t>9480</t>
  </si>
  <si>
    <t>9500</t>
  </si>
  <si>
    <t>9520</t>
  </si>
  <si>
    <t>9540</t>
  </si>
  <si>
    <t>9560</t>
  </si>
  <si>
    <t>9600</t>
  </si>
  <si>
    <t>9620</t>
  </si>
  <si>
    <t>9640</t>
  </si>
  <si>
    <t>9660</t>
  </si>
  <si>
    <t>9680</t>
  </si>
  <si>
    <t>9700</t>
  </si>
  <si>
    <t>9720</t>
  </si>
  <si>
    <t>9740</t>
  </si>
  <si>
    <t>9760</t>
  </si>
  <si>
    <t>9780</t>
  </si>
  <si>
    <t>9800</t>
  </si>
  <si>
    <t>9820</t>
  </si>
  <si>
    <t>9840</t>
  </si>
  <si>
    <t>9860</t>
  </si>
  <si>
    <t>9880</t>
  </si>
  <si>
    <t>9900</t>
  </si>
  <si>
    <t>9920</t>
  </si>
  <si>
    <t>9940</t>
  </si>
  <si>
    <t>9960</t>
  </si>
  <si>
    <t>9980</t>
  </si>
  <si>
    <t>Albert</t>
  </si>
  <si>
    <t>Adrie</t>
  </si>
  <si>
    <t>m</t>
  </si>
  <si>
    <t>Aad</t>
  </si>
  <si>
    <t>Aard</t>
  </si>
  <si>
    <t>Andre</t>
  </si>
  <si>
    <t>Erik</t>
  </si>
  <si>
    <t>Dirk</t>
  </si>
  <si>
    <t>Cees</t>
  </si>
  <si>
    <t>Karel</t>
  </si>
  <si>
    <t>Kees</t>
  </si>
  <si>
    <t>Hans</t>
  </si>
  <si>
    <t>Harry</t>
  </si>
  <si>
    <t>Koen</t>
  </si>
  <si>
    <t>Coen</t>
  </si>
  <si>
    <t>Frits</t>
  </si>
  <si>
    <t>Vincent</t>
  </si>
  <si>
    <t>Marcel</t>
  </si>
  <si>
    <t>Mike</t>
  </si>
  <si>
    <t>Michael</t>
  </si>
  <si>
    <t>Piet</t>
  </si>
  <si>
    <t>Arnout</t>
  </si>
  <si>
    <t>Jaap</t>
  </si>
  <si>
    <t>Sjaak</t>
  </si>
  <si>
    <t>Rob</t>
  </si>
  <si>
    <t>Robby</t>
  </si>
  <si>
    <t>Robert</t>
  </si>
  <si>
    <t>Anne-Jan</t>
  </si>
  <si>
    <t>Henk-Jan Diederik</t>
  </si>
  <si>
    <t>Peter</t>
  </si>
  <si>
    <t>Peter-Jan</t>
  </si>
  <si>
    <t>Pieter</t>
  </si>
  <si>
    <t>Onno</t>
  </si>
  <si>
    <t>Ton</t>
  </si>
  <si>
    <t>Tom</t>
  </si>
  <si>
    <t>Teun</t>
  </si>
  <si>
    <t>Toon</t>
  </si>
  <si>
    <t>Theo</t>
  </si>
  <si>
    <t>Bernard</t>
  </si>
  <si>
    <t>Bernhard</t>
  </si>
  <si>
    <t>Fokke</t>
  </si>
  <si>
    <t>Gerard</t>
  </si>
  <si>
    <t>Gerwin</t>
  </si>
  <si>
    <t>Jan</t>
  </si>
  <si>
    <t xml:space="preserve">Johan </t>
  </si>
  <si>
    <t>Jochem</t>
  </si>
  <si>
    <t>Leo</t>
  </si>
  <si>
    <t>Leonard</t>
  </si>
  <si>
    <t>Martin</t>
  </si>
  <si>
    <t>Martijn</t>
  </si>
  <si>
    <t>Menno</t>
  </si>
  <si>
    <t>Maarten</t>
  </si>
  <si>
    <t>Nico</t>
  </si>
  <si>
    <t>Otto</t>
  </si>
  <si>
    <t>Achmed</t>
  </si>
  <si>
    <t>Mohammed</t>
  </si>
  <si>
    <t>Mo</t>
  </si>
  <si>
    <t>nl</t>
  </si>
  <si>
    <t>mk</t>
  </si>
  <si>
    <t>Ahmed</t>
  </si>
  <si>
    <t>tr</t>
  </si>
  <si>
    <t>Driss</t>
  </si>
  <si>
    <t>Pierre</t>
  </si>
  <si>
    <t>Jason</t>
  </si>
  <si>
    <t>Steve</t>
  </si>
  <si>
    <t>Sjors</t>
  </si>
  <si>
    <t>Rien</t>
  </si>
  <si>
    <t>Richard</t>
  </si>
  <si>
    <t>Rik</t>
  </si>
  <si>
    <t>Ron</t>
  </si>
  <si>
    <t>Simon</t>
  </si>
  <si>
    <t>Sander</t>
  </si>
  <si>
    <t>Tim</t>
  </si>
  <si>
    <t>Ted</t>
  </si>
  <si>
    <t>Teus</t>
  </si>
  <si>
    <t>Ewan</t>
  </si>
  <si>
    <t>Eric</t>
  </si>
  <si>
    <t>Eddy</t>
  </si>
  <si>
    <t>Eduart</t>
  </si>
  <si>
    <t>Victor</t>
  </si>
  <si>
    <t>Werner</t>
  </si>
  <si>
    <t>Willem</t>
  </si>
  <si>
    <t>Wim</t>
  </si>
  <si>
    <t>Xander</t>
  </si>
  <si>
    <t>Cheng</t>
  </si>
  <si>
    <t>Ype</t>
  </si>
  <si>
    <t>Ype-Jan</t>
  </si>
  <si>
    <t>Anne</t>
  </si>
  <si>
    <t>Ad</t>
  </si>
  <si>
    <t>Ben</t>
  </si>
  <si>
    <t>Bert</t>
  </si>
  <si>
    <t>Berry</t>
  </si>
  <si>
    <t>Barry</t>
  </si>
  <si>
    <t>Luuk</t>
  </si>
  <si>
    <t>Luke</t>
  </si>
  <si>
    <t>Lucas</t>
  </si>
  <si>
    <t>Olav</t>
  </si>
  <si>
    <t>Olly</t>
  </si>
  <si>
    <t>Cas</t>
  </si>
  <si>
    <t>Conny</t>
  </si>
  <si>
    <t>Daan</t>
  </si>
  <si>
    <t>Dick</t>
  </si>
  <si>
    <t>Dik</t>
  </si>
  <si>
    <t>Dagmar</t>
  </si>
  <si>
    <t>Donald</t>
  </si>
  <si>
    <t>Cor</t>
  </si>
  <si>
    <t>Krelis</t>
  </si>
  <si>
    <t>Frans</t>
  </si>
  <si>
    <t>Matt</t>
  </si>
  <si>
    <t>Marten</t>
  </si>
  <si>
    <t>Erwin</t>
  </si>
  <si>
    <t>Edwin</t>
  </si>
  <si>
    <t>Eduard</t>
  </si>
  <si>
    <t>Ed</t>
  </si>
  <si>
    <t>Eckard</t>
  </si>
  <si>
    <t>Elbert</t>
  </si>
  <si>
    <t>Evert</t>
  </si>
  <si>
    <t>Edo</t>
  </si>
  <si>
    <t>Eppo</t>
  </si>
  <si>
    <t>Flip</t>
  </si>
  <si>
    <t>Fredo</t>
  </si>
  <si>
    <t>Frodo</t>
  </si>
  <si>
    <t>Felipe</t>
  </si>
  <si>
    <t>Sebastiaan</t>
  </si>
  <si>
    <t>Gerrit</t>
  </si>
  <si>
    <t>Geert</t>
  </si>
  <si>
    <t>Gaston</t>
  </si>
  <si>
    <t>Joop</t>
  </si>
  <si>
    <t>Jopie</t>
  </si>
  <si>
    <t>Jon</t>
  </si>
  <si>
    <t>Jurriaan</t>
  </si>
  <si>
    <t>Jurr</t>
  </si>
  <si>
    <t>Karsten</t>
  </si>
  <si>
    <t>Casper</t>
  </si>
  <si>
    <t>Kenny</t>
  </si>
  <si>
    <t>Koert</t>
  </si>
  <si>
    <t>Lenny</t>
  </si>
  <si>
    <t>Leen</t>
  </si>
  <si>
    <t>Koos</t>
  </si>
  <si>
    <t>Henk</t>
  </si>
  <si>
    <t>Leon</t>
  </si>
  <si>
    <t>Monty</t>
  </si>
  <si>
    <t>Najib</t>
  </si>
  <si>
    <t>Juan</t>
  </si>
  <si>
    <t>Marc</t>
  </si>
  <si>
    <t>Mark</t>
  </si>
  <si>
    <t>Jorge</t>
  </si>
  <si>
    <t>Dennis</t>
  </si>
  <si>
    <t>Patrick</t>
  </si>
  <si>
    <t>Niels</t>
  </si>
  <si>
    <t>Lars</t>
  </si>
  <si>
    <t>Thomas</t>
  </si>
  <si>
    <t>Ruben</t>
  </si>
  <si>
    <t>Sven</t>
  </si>
  <si>
    <t>Bram</t>
  </si>
  <si>
    <t>Tico</t>
  </si>
  <si>
    <t>Gijs</t>
  </si>
  <si>
    <t>Max</t>
  </si>
  <si>
    <t>Louis</t>
  </si>
  <si>
    <t>Jules</t>
  </si>
  <si>
    <t>Arthur</t>
  </si>
  <si>
    <t>Matthijs</t>
  </si>
  <si>
    <t>Alexander</t>
  </si>
  <si>
    <t>Alex</t>
  </si>
  <si>
    <t>Olivier</t>
  </si>
  <si>
    <t>Adriaan</t>
  </si>
  <si>
    <t>Jaques</t>
  </si>
  <si>
    <t>Jacob</t>
  </si>
  <si>
    <t>James</t>
  </si>
  <si>
    <t>Tommy</t>
  </si>
  <si>
    <t>George</t>
  </si>
  <si>
    <t>Oscar</t>
  </si>
  <si>
    <t>Henry</t>
  </si>
  <si>
    <t>John</t>
  </si>
  <si>
    <t>Nicky</t>
  </si>
  <si>
    <t>Tobias</t>
  </si>
  <si>
    <t>David</t>
  </si>
  <si>
    <t>Dave</t>
  </si>
  <si>
    <t>Jakko</t>
  </si>
  <si>
    <t>Luca</t>
  </si>
  <si>
    <t>Felix</t>
  </si>
  <si>
    <t>Kevin</t>
  </si>
  <si>
    <t>Wolfgang</t>
  </si>
  <si>
    <t>Will</t>
  </si>
  <si>
    <t>Willy</t>
  </si>
  <si>
    <t>Koenraad</t>
  </si>
  <si>
    <t>Mario</t>
  </si>
  <si>
    <t>Jeffrey</t>
  </si>
  <si>
    <t>Emil</t>
  </si>
  <si>
    <t>Axel</t>
  </si>
  <si>
    <t>Benjamin</t>
  </si>
  <si>
    <t>floris</t>
  </si>
  <si>
    <t>Thies</t>
  </si>
  <si>
    <t>Jurre</t>
  </si>
  <si>
    <t>Jelle</t>
  </si>
  <si>
    <t>Rayan</t>
  </si>
  <si>
    <t>Joris</t>
  </si>
  <si>
    <t>Samuel</t>
  </si>
  <si>
    <t>Hendrik</t>
  </si>
  <si>
    <t>Emir</t>
  </si>
  <si>
    <t>Twan</t>
  </si>
  <si>
    <t>Toine</t>
  </si>
  <si>
    <t>Chris</t>
  </si>
  <si>
    <t>Christian</t>
  </si>
  <si>
    <t>Daniel</t>
  </si>
  <si>
    <t>Rafael</t>
  </si>
  <si>
    <t>Imran</t>
  </si>
  <si>
    <t>Ali</t>
  </si>
  <si>
    <t>Giovanni</t>
  </si>
  <si>
    <t>Ian</t>
  </si>
  <si>
    <t>Berat</t>
  </si>
  <si>
    <t>Marius</t>
  </si>
  <si>
    <t>Yusuf</t>
  </si>
  <si>
    <t>Ibrahim</t>
  </si>
  <si>
    <t>Beau</t>
  </si>
  <si>
    <t>Youssef</t>
  </si>
  <si>
    <t>Brian</t>
  </si>
  <si>
    <t>Mehmet</t>
  </si>
  <si>
    <t>Ayoub</t>
  </si>
  <si>
    <t>Berend</t>
  </si>
  <si>
    <t>Giel</t>
  </si>
  <si>
    <t>Klaas</t>
  </si>
  <si>
    <t>Jelmer</t>
  </si>
  <si>
    <t>Roel</t>
  </si>
  <si>
    <t>Anton</t>
  </si>
  <si>
    <t>Marcus</t>
  </si>
  <si>
    <t>Younes</t>
  </si>
  <si>
    <t>Bob</t>
  </si>
  <si>
    <t>Roy</t>
  </si>
  <si>
    <t>Leendert</t>
  </si>
  <si>
    <t>Nigel</t>
  </si>
  <si>
    <t>Sverre</t>
  </si>
  <si>
    <t>Angelo</t>
  </si>
  <si>
    <t>Guido</t>
  </si>
  <si>
    <t>Willem-Jan</t>
  </si>
  <si>
    <t>Jeroen</t>
  </si>
  <si>
    <t>Frederik</t>
  </si>
  <si>
    <t>Harm</t>
  </si>
  <si>
    <t>Friso</t>
  </si>
  <si>
    <t>Jordi</t>
  </si>
  <si>
    <t>Emma</t>
  </si>
  <si>
    <t>Sophie</t>
  </si>
  <si>
    <t>Julia</t>
  </si>
  <si>
    <t>Anna</t>
  </si>
  <si>
    <t>Annabel</t>
  </si>
  <si>
    <t>Aafke</t>
  </si>
  <si>
    <t>Aaliya</t>
  </si>
  <si>
    <t>Ada</t>
  </si>
  <si>
    <t>Agnes</t>
  </si>
  <si>
    <t>Aisha</t>
  </si>
  <si>
    <t>Alexandra</t>
  </si>
  <si>
    <t>Amber</t>
  </si>
  <si>
    <t>Amy</t>
  </si>
  <si>
    <t>Anastacia</t>
  </si>
  <si>
    <t>Angelique</t>
  </si>
  <si>
    <t>Anneke</t>
  </si>
  <si>
    <t>Annemarie</t>
  </si>
  <si>
    <t>Anouk</t>
  </si>
  <si>
    <t>Brenda</t>
  </si>
  <si>
    <t>Brechtje</t>
  </si>
  <si>
    <t>Caroline</t>
  </si>
  <si>
    <t>Catootje</t>
  </si>
  <si>
    <t>Celine</t>
  </si>
  <si>
    <t>Charlotte</t>
  </si>
  <si>
    <t>Christine</t>
  </si>
  <si>
    <t>Dalya</t>
  </si>
  <si>
    <t>Danielle</t>
  </si>
  <si>
    <t>Daphne</t>
  </si>
  <si>
    <t>Deborah</t>
  </si>
  <si>
    <t>Ebru</t>
  </si>
  <si>
    <t>Elif</t>
  </si>
  <si>
    <t>Eef</t>
  </si>
  <si>
    <t>Evelien</t>
  </si>
  <si>
    <t>Erika</t>
  </si>
  <si>
    <t>Fae</t>
  </si>
  <si>
    <t>Fatima</t>
  </si>
  <si>
    <t>Femke</t>
  </si>
  <si>
    <t>Fieke</t>
  </si>
  <si>
    <t>Francesca</t>
  </si>
  <si>
    <t>Frederique</t>
  </si>
  <si>
    <t>Greetje</t>
  </si>
  <si>
    <t>Gúlcan</t>
  </si>
  <si>
    <t>Hannah</t>
  </si>
  <si>
    <t>Harmke</t>
  </si>
  <si>
    <t>Henriette</t>
  </si>
  <si>
    <t>Hanneke</t>
  </si>
  <si>
    <t>Ineke</t>
  </si>
  <si>
    <t>Irma</t>
  </si>
  <si>
    <t>Imke</t>
  </si>
  <si>
    <t>Ines</t>
  </si>
  <si>
    <t>Belle</t>
  </si>
  <si>
    <t>Ivana</t>
  </si>
  <si>
    <t>Jamila</t>
  </si>
  <si>
    <t>Janne</t>
  </si>
  <si>
    <t>Jessica</t>
  </si>
  <si>
    <t>Jody</t>
  </si>
  <si>
    <t>Johanna</t>
  </si>
  <si>
    <t>Joyce</t>
  </si>
  <si>
    <t>Karin</t>
  </si>
  <si>
    <t>Katja</t>
  </si>
  <si>
    <t>Khadija</t>
  </si>
  <si>
    <t>Kiki</t>
  </si>
  <si>
    <t>Kirsten</t>
  </si>
  <si>
    <t>Lana</t>
  </si>
  <si>
    <t>Lara</t>
  </si>
  <si>
    <t>Laura</t>
  </si>
  <si>
    <t>Lente</t>
  </si>
  <si>
    <t>leonie</t>
  </si>
  <si>
    <t>Lisa</t>
  </si>
  <si>
    <t>Lianne</t>
  </si>
  <si>
    <t>Lindsey</t>
  </si>
  <si>
    <t>Lisette</t>
  </si>
  <si>
    <t>Lotte</t>
  </si>
  <si>
    <t>Louise</t>
  </si>
  <si>
    <t>Maaike</t>
  </si>
  <si>
    <t>Madelijn</t>
  </si>
  <si>
    <t>Madelief</t>
  </si>
  <si>
    <t>Meike</t>
  </si>
  <si>
    <t>Natalie</t>
  </si>
  <si>
    <t>Sara</t>
  </si>
  <si>
    <t>Tessa</t>
  </si>
  <si>
    <t>gb</t>
  </si>
  <si>
    <t>ir</t>
  </si>
  <si>
    <t>d</t>
  </si>
  <si>
    <t>Jong</t>
  </si>
  <si>
    <t>de</t>
  </si>
  <si>
    <t>Jongh</t>
  </si>
  <si>
    <t>Janssen</t>
  </si>
  <si>
    <t>Jansen</t>
  </si>
  <si>
    <t>Berg</t>
  </si>
  <si>
    <t>van de</t>
  </si>
  <si>
    <t>van den</t>
  </si>
  <si>
    <t>den</t>
  </si>
  <si>
    <t>van der</t>
  </si>
  <si>
    <t>Dijk</t>
  </si>
  <si>
    <t>van</t>
  </si>
  <si>
    <t>Vries</t>
  </si>
  <si>
    <t>Bakker</t>
  </si>
  <si>
    <t>Visser</t>
  </si>
  <si>
    <t>Smit</t>
  </si>
  <si>
    <t>Smith</t>
  </si>
  <si>
    <t>Meijer</t>
  </si>
  <si>
    <t>Meyer</t>
  </si>
  <si>
    <t>Boer</t>
  </si>
  <si>
    <t>Groot</t>
  </si>
  <si>
    <t>Grote</t>
  </si>
  <si>
    <t>Vos</t>
  </si>
  <si>
    <t>Wit</t>
  </si>
  <si>
    <t>Leeuwen</t>
  </si>
  <si>
    <t>Leeuw</t>
  </si>
  <si>
    <t>Dijkstra</t>
  </si>
  <si>
    <t>Graaf</t>
  </si>
  <si>
    <t>Kok</t>
  </si>
  <si>
    <t>Jacobs</t>
  </si>
  <si>
    <t>Vermeulen</t>
  </si>
  <si>
    <t>Meulen</t>
  </si>
  <si>
    <t>Veen</t>
  </si>
  <si>
    <t>Broeke</t>
  </si>
  <si>
    <t xml:space="preserve">van den </t>
  </si>
  <si>
    <t>Bruijn</t>
  </si>
  <si>
    <t>Heijden</t>
  </si>
  <si>
    <t>Schouten</t>
  </si>
  <si>
    <t>Hoekstra</t>
  </si>
  <si>
    <t>Maas</t>
  </si>
  <si>
    <t>Waal</t>
  </si>
  <si>
    <t>Wal</t>
  </si>
  <si>
    <t>Prins</t>
  </si>
  <si>
    <t>Blom</t>
  </si>
  <si>
    <t>Peters</t>
  </si>
  <si>
    <t>Peeters</t>
  </si>
  <si>
    <t>Kuiper</t>
  </si>
  <si>
    <t>Vink</t>
  </si>
  <si>
    <t>Timmerman</t>
  </si>
  <si>
    <t>Loon</t>
  </si>
  <si>
    <t xml:space="preserve">van </t>
  </si>
  <si>
    <t>Smeets</t>
  </si>
  <si>
    <t>Lange</t>
  </si>
  <si>
    <t>Laan</t>
  </si>
  <si>
    <t>Koning</t>
  </si>
  <si>
    <t>Velden</t>
  </si>
  <si>
    <t>Driessen</t>
  </si>
  <si>
    <t>Verbeek</t>
  </si>
  <si>
    <t>Molenaar</t>
  </si>
  <si>
    <t>Mollema</t>
  </si>
  <si>
    <t>Veenstra</t>
  </si>
  <si>
    <t>Valk</t>
  </si>
  <si>
    <t>Blok</t>
  </si>
  <si>
    <t>Honcoop</t>
  </si>
  <si>
    <t>Morsink</t>
  </si>
  <si>
    <t>Neut</t>
  </si>
  <si>
    <t>Zijtveld</t>
  </si>
  <si>
    <t>Nimwegen</t>
  </si>
  <si>
    <t>Stoel</t>
  </si>
  <si>
    <t>Valkenburg</t>
  </si>
  <si>
    <t>Adegi</t>
  </si>
  <si>
    <t>Wüttinghof</t>
  </si>
  <si>
    <t>Kristof</t>
  </si>
  <si>
    <t>Wageningen</t>
  </si>
  <si>
    <t>Derksen</t>
  </si>
  <si>
    <t>Heus</t>
  </si>
  <si>
    <t>Kriek</t>
  </si>
  <si>
    <t>Kloppers</t>
  </si>
  <si>
    <t>Wijnen</t>
  </si>
  <si>
    <t>Degenkamp</t>
  </si>
  <si>
    <t>Boonzaaijer</t>
  </si>
  <si>
    <t>Zaal</t>
  </si>
  <si>
    <t>Pouw</t>
  </si>
  <si>
    <t>Alen</t>
  </si>
  <si>
    <t>Aarts</t>
  </si>
  <si>
    <t>Kelbas</t>
  </si>
  <si>
    <t>Kelberg</t>
  </si>
  <si>
    <t>Kelderman</t>
  </si>
  <si>
    <t>Kelder</t>
  </si>
  <si>
    <t xml:space="preserve">op de </t>
  </si>
  <si>
    <t>Kelkboom</t>
  </si>
  <si>
    <t>Kellaert</t>
  </si>
  <si>
    <t>Kallen</t>
  </si>
  <si>
    <t>Kaldekercken</t>
  </si>
  <si>
    <t>Kalder</t>
  </si>
  <si>
    <t>Kaaldijk</t>
  </si>
  <si>
    <t>Kaldirim</t>
  </si>
  <si>
    <t>Megchelenbrink</t>
  </si>
  <si>
    <t>Megen</t>
  </si>
  <si>
    <t>Meteer</t>
  </si>
  <si>
    <t>Meten</t>
  </si>
  <si>
    <t>Metzelaar</t>
  </si>
  <si>
    <t>Metzger</t>
  </si>
  <si>
    <t>Al-Muturi</t>
  </si>
  <si>
    <t>Musawi</t>
  </si>
  <si>
    <t>Musberger</t>
  </si>
  <si>
    <t>Musch</t>
  </si>
  <si>
    <t>Mens</t>
  </si>
  <si>
    <t>Mullaart</t>
  </si>
  <si>
    <t>Denn</t>
  </si>
  <si>
    <t>Le</t>
  </si>
  <si>
    <t>Leon -Diaz</t>
  </si>
  <si>
    <t>Fernandes</t>
  </si>
  <si>
    <t>Fevre</t>
  </si>
  <si>
    <t>le</t>
  </si>
  <si>
    <t>Klein Leugemors</t>
  </si>
  <si>
    <t>Leendra</t>
  </si>
  <si>
    <t>Leenstra</t>
  </si>
  <si>
    <t>Leitermann</t>
  </si>
  <si>
    <t>Lekies</t>
  </si>
  <si>
    <t>Lekkerkerker</t>
  </si>
  <si>
    <t>Mulder</t>
  </si>
  <si>
    <t>Sanders</t>
  </si>
  <si>
    <t>ten</t>
  </si>
  <si>
    <t>Hope</t>
  </si>
  <si>
    <t>Looiakkers</t>
  </si>
  <si>
    <t>Lohmann</t>
  </si>
  <si>
    <t>Lokerse</t>
  </si>
  <si>
    <t>Dammann</t>
  </si>
  <si>
    <t>Lolkema</t>
  </si>
  <si>
    <t>Lomas</t>
  </si>
  <si>
    <t>Rademakers</t>
  </si>
  <si>
    <t>Raden</t>
  </si>
  <si>
    <t>Rakhorst</t>
  </si>
  <si>
    <t>Rakici</t>
  </si>
  <si>
    <t>Rakke</t>
  </si>
  <si>
    <t>Rashid</t>
  </si>
  <si>
    <t>Eck</t>
  </si>
  <si>
    <t>Rasmussen</t>
  </si>
  <si>
    <t>Rastetter</t>
  </si>
  <si>
    <t>Rol</t>
  </si>
  <si>
    <t>Rolfers</t>
  </si>
  <si>
    <t>Roest</t>
  </si>
  <si>
    <t>Roelofsen</t>
  </si>
  <si>
    <t>Roemeling</t>
  </si>
  <si>
    <t>Roozeboom</t>
  </si>
  <si>
    <t>Roo</t>
  </si>
  <si>
    <t>Roosjen</t>
  </si>
  <si>
    <t>Rondhuis</t>
  </si>
  <si>
    <t>Sajlovic</t>
  </si>
  <si>
    <t>Sanee</t>
  </si>
  <si>
    <t>Sakinmaz</t>
  </si>
  <si>
    <t>Tammer</t>
  </si>
  <si>
    <t>Tamminga</t>
  </si>
  <si>
    <t>Tarnou</t>
  </si>
  <si>
    <t>Tamrouti</t>
  </si>
  <si>
    <t>Tassenaar</t>
  </si>
  <si>
    <t>Tek</t>
  </si>
  <si>
    <t>Tekamp</t>
  </si>
  <si>
    <t>Tekbasan</t>
  </si>
  <si>
    <t>Hassan</t>
  </si>
  <si>
    <t>Housrouthi</t>
  </si>
  <si>
    <t>Aalders</t>
  </si>
  <si>
    <t>Klaveren</t>
  </si>
  <si>
    <t>Tessel</t>
  </si>
  <si>
    <t>Teylingen</t>
  </si>
  <si>
    <t>Klein Teeselink</t>
  </si>
  <si>
    <t>Teekman</t>
  </si>
  <si>
    <t>Teemstra</t>
  </si>
  <si>
    <t>Teen</t>
  </si>
  <si>
    <t>Teeven</t>
  </si>
  <si>
    <t>Velthoven</t>
  </si>
  <si>
    <t>Velthuys</t>
  </si>
  <si>
    <t>Velthuijsen</t>
  </si>
  <si>
    <t>Veltkamp</t>
  </si>
  <si>
    <t>Veltmans</t>
  </si>
  <si>
    <t>Verlies</t>
  </si>
  <si>
    <t>Vette</t>
  </si>
  <si>
    <t>Aafst</t>
  </si>
  <si>
    <t>Groote</t>
  </si>
  <si>
    <t>Parker</t>
  </si>
  <si>
    <t>Aaken van Schaardenburg</t>
  </si>
  <si>
    <t>Rozenberg</t>
  </si>
  <si>
    <t>Ruijswijk</t>
  </si>
  <si>
    <t>Ruitenberg</t>
  </si>
  <si>
    <t>Heyst</t>
  </si>
  <si>
    <t>Kamminga</t>
  </si>
  <si>
    <t>Heyningen</t>
  </si>
  <si>
    <t>Hiel</t>
  </si>
  <si>
    <t>Benali</t>
  </si>
  <si>
    <t>Hezewijk</t>
  </si>
  <si>
    <t>Tamburello</t>
  </si>
  <si>
    <t>Verschuren</t>
  </si>
  <si>
    <t>Verstappen</t>
  </si>
  <si>
    <t>Verberk</t>
  </si>
  <si>
    <t>Versteeg</t>
  </si>
  <si>
    <t>Steeg</t>
  </si>
  <si>
    <t>Groothuis</t>
  </si>
  <si>
    <t>Verstift</t>
  </si>
  <si>
    <t>Verboket</t>
  </si>
  <si>
    <t>Verlinde</t>
  </si>
  <si>
    <t>Vermaas</t>
  </si>
  <si>
    <t>Watterop</t>
  </si>
  <si>
    <t>Aerts</t>
  </si>
  <si>
    <t>Wolff</t>
  </si>
  <si>
    <t>Groen</t>
  </si>
  <si>
    <t>Wolda</t>
  </si>
  <si>
    <t>Wubben</t>
  </si>
  <si>
    <t>Westerhoff</t>
  </si>
  <si>
    <t>Wesseling</t>
  </si>
  <si>
    <t>Waterman</t>
  </si>
  <si>
    <t>Rijke</t>
  </si>
  <si>
    <t>Hufferman</t>
  </si>
  <si>
    <t>Lopez</t>
  </si>
  <si>
    <t>Groenteman</t>
  </si>
  <si>
    <t>Laat</t>
  </si>
  <si>
    <t>Zaalberg</t>
  </si>
  <si>
    <t>Tordic</t>
  </si>
  <si>
    <t>Gönay</t>
  </si>
  <si>
    <t>Gonzalez</t>
  </si>
  <si>
    <t>Water</t>
  </si>
  <si>
    <t xml:space="preserve">van de </t>
  </si>
  <si>
    <t>Gullik</t>
  </si>
  <si>
    <t>Güler</t>
  </si>
  <si>
    <t>Gülmez</t>
  </si>
  <si>
    <t>Guldener</t>
  </si>
  <si>
    <t>Hansen</t>
  </si>
  <si>
    <t>Hengstman</t>
  </si>
  <si>
    <t>Hentjes</t>
  </si>
  <si>
    <t>Holband</t>
  </si>
  <si>
    <t>Holbert</t>
  </si>
  <si>
    <t>Ibn Youssef</t>
  </si>
  <si>
    <t>Yousefi Azar</t>
  </si>
  <si>
    <t>Farid</t>
  </si>
  <si>
    <t>Yörümez</t>
  </si>
  <si>
    <t>Cook</t>
  </si>
  <si>
    <t>Yorulmaz</t>
  </si>
  <si>
    <t>Sterkema</t>
  </si>
  <si>
    <t>Paats</t>
  </si>
  <si>
    <t>Kapelaan</t>
  </si>
  <si>
    <t>Kapelle</t>
  </si>
  <si>
    <t>Torres</t>
  </si>
  <si>
    <t>Kloosterman</t>
  </si>
  <si>
    <t>Beek</t>
  </si>
  <si>
    <t>Cate</t>
  </si>
  <si>
    <t>Konijnenbelt</t>
  </si>
  <si>
    <t>Klaverman</t>
  </si>
  <si>
    <t>Konzen</t>
  </si>
  <si>
    <t>El Bourri</t>
  </si>
  <si>
    <t>Lungsten</t>
  </si>
  <si>
    <t>Fernandez</t>
  </si>
  <si>
    <t>Ferinandusse</t>
  </si>
  <si>
    <t>Grootebroek</t>
  </si>
  <si>
    <t>Adel</t>
  </si>
  <si>
    <t>Ferdaoussi</t>
  </si>
  <si>
    <t>Abdel Latif</t>
  </si>
  <si>
    <t>Erol</t>
  </si>
  <si>
    <t>Vajen</t>
  </si>
  <si>
    <t>ASELECTTUSSEN(19436;35064)</t>
  </si>
  <si>
    <t>9990</t>
  </si>
  <si>
    <t>Ahabchi</t>
  </si>
  <si>
    <t>Youssouf</t>
  </si>
  <si>
    <t>Bicsma</t>
  </si>
  <si>
    <t>0002</t>
  </si>
  <si>
    <t>0003</t>
  </si>
  <si>
    <t>0004</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</si>
  <si>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</si>
  <si>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</si>
  <si>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</si>
  <si>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</si>
  <si>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</si>
  <si>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</si>
  <si>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</si>
  <si>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</si>
  <si>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</si>
  <si>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</si>
  <si>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</si>
  <si>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</si>
  <si>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</si>
  <si>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</si>
  <si>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</si>
  <si>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</si>
  <si>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</si>
  <si>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</si>
  <si>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</si>
  <si>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</si>
  <si>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</si>
  <si>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</si>
  <si>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</si>
  <si>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</si>
  <si>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</si>
  <si>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</si>
  <si>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</si>
  <si>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</si>
  <si>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</si>
  <si>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</si>
  <si>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</si>
  <si>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</si>
  <si>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</si>
  <si>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</si>
  <si>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</si>
  <si>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</si>
  <si>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</si>
  <si>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</si>
  <si>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</si>
  <si>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</si>
  <si>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</si>
  <si>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</si>
  <si>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CEO</t>
  </si>
  <si>
    <t>HRM</t>
  </si>
  <si>
    <t>ICT</t>
  </si>
  <si>
    <t>FTE</t>
  </si>
  <si>
    <t>PR</t>
  </si>
  <si>
    <t>Planner</t>
  </si>
  <si>
    <t>Marketing</t>
  </si>
  <si>
    <t>Marketeer</t>
  </si>
  <si>
    <t>Auditor</t>
  </si>
  <si>
    <t>101</t>
  </si>
  <si>
    <t>102</t>
  </si>
  <si>
    <t>103</t>
  </si>
  <si>
    <t>104</t>
  </si>
  <si>
    <t>105</t>
  </si>
  <si>
    <t>106</t>
  </si>
  <si>
    <t>107</t>
  </si>
  <si>
    <t>108</t>
  </si>
  <si>
    <t>109</t>
  </si>
  <si>
    <t>110</t>
  </si>
  <si>
    <t>111</t>
  </si>
  <si>
    <t>112</t>
  </si>
  <si>
    <t>Planning</t>
  </si>
  <si>
    <t>201</t>
  </si>
  <si>
    <t>202</t>
  </si>
  <si>
    <t>203</t>
  </si>
  <si>
    <t>204</t>
  </si>
  <si>
    <t>205</t>
  </si>
  <si>
    <t>206</t>
  </si>
  <si>
    <t>207</t>
  </si>
  <si>
    <t>208</t>
  </si>
  <si>
    <t>209</t>
  </si>
  <si>
    <t>Totalen</t>
  </si>
  <si>
    <t>QESH Manager</t>
  </si>
  <si>
    <t>Cluster FTE</t>
  </si>
  <si>
    <t>ww-awf</t>
  </si>
  <si>
    <t>Premie Sector fonds</t>
  </si>
  <si>
    <t>Basis Premie WIA</t>
  </si>
  <si>
    <t>WGA gediff.</t>
  </si>
  <si>
    <t>210</t>
  </si>
  <si>
    <t>211</t>
  </si>
  <si>
    <t>Receptionist</t>
  </si>
  <si>
    <t/>
  </si>
  <si>
    <t>BHV</t>
  </si>
  <si>
    <t>EHBO</t>
  </si>
  <si>
    <t>forfait</t>
  </si>
  <si>
    <t>percentage</t>
  </si>
  <si>
    <t>totaal</t>
  </si>
  <si>
    <t>301</t>
  </si>
  <si>
    <t>302</t>
  </si>
  <si>
    <t>burn out</t>
  </si>
  <si>
    <t>Engineers</t>
  </si>
  <si>
    <t>HBHV</t>
  </si>
  <si>
    <t>0380</t>
  </si>
  <si>
    <t>0600</t>
  </si>
  <si>
    <t>0840</t>
  </si>
  <si>
    <t>Jerome</t>
  </si>
  <si>
    <t>0900</t>
  </si>
  <si>
    <t>Bruin</t>
  </si>
  <si>
    <t>0920</t>
  </si>
  <si>
    <t>Carpentier</t>
  </si>
  <si>
    <t>Jack</t>
  </si>
  <si>
    <t>1040</t>
  </si>
  <si>
    <t>1180</t>
  </si>
  <si>
    <t>Adeline</t>
  </si>
  <si>
    <t>1260</t>
  </si>
  <si>
    <t>Dijksma</t>
  </si>
  <si>
    <t>1440</t>
  </si>
  <si>
    <t>Theunis</t>
  </si>
  <si>
    <t>1620</t>
  </si>
  <si>
    <t>Gombour</t>
  </si>
  <si>
    <t>Boris</t>
  </si>
  <si>
    <t>1660</t>
  </si>
  <si>
    <t>Sep</t>
  </si>
  <si>
    <t>1720</t>
  </si>
  <si>
    <t>Betsy</t>
  </si>
  <si>
    <t>1840</t>
  </si>
  <si>
    <t>1860</t>
  </si>
  <si>
    <t>2120</t>
  </si>
  <si>
    <t xml:space="preserve">van der </t>
  </si>
  <si>
    <t>Gemma</t>
  </si>
  <si>
    <t>2140</t>
  </si>
  <si>
    <t>Hendersson</t>
  </si>
  <si>
    <t>Colin</t>
  </si>
  <si>
    <t>2160</t>
  </si>
  <si>
    <t>Hendriksen</t>
  </si>
  <si>
    <t>Marinus</t>
  </si>
  <si>
    <t>2180</t>
  </si>
  <si>
    <t>Henegouwen</t>
  </si>
  <si>
    <t>Laurens</t>
  </si>
  <si>
    <t>2600</t>
  </si>
  <si>
    <t>Huizinga</t>
  </si>
  <si>
    <t>2800</t>
  </si>
  <si>
    <t>2840</t>
  </si>
  <si>
    <t>3180</t>
  </si>
  <si>
    <t>3200</t>
  </si>
  <si>
    <t>Huub</t>
  </si>
  <si>
    <t>3260</t>
  </si>
  <si>
    <t>Kapteins</t>
  </si>
  <si>
    <t>Gino</t>
  </si>
  <si>
    <t>3340</t>
  </si>
  <si>
    <t>Jacky</t>
  </si>
  <si>
    <t>3420</t>
  </si>
  <si>
    <t>Jacqueline</t>
  </si>
  <si>
    <t>3560</t>
  </si>
  <si>
    <t>3580</t>
  </si>
  <si>
    <t>Paul</t>
  </si>
  <si>
    <t>3700</t>
  </si>
  <si>
    <t>Steven</t>
  </si>
  <si>
    <t>3740</t>
  </si>
  <si>
    <t>Rick</t>
  </si>
  <si>
    <t>3780</t>
  </si>
  <si>
    <t>Klopper</t>
  </si>
  <si>
    <t>Gabrielle</t>
  </si>
  <si>
    <t>3800</t>
  </si>
  <si>
    <t>3900</t>
  </si>
  <si>
    <t>3960</t>
  </si>
  <si>
    <t>Don</t>
  </si>
  <si>
    <t>4000</t>
  </si>
  <si>
    <t>Kate</t>
  </si>
  <si>
    <t>4080</t>
  </si>
  <si>
    <t>Harriet</t>
  </si>
  <si>
    <t>4100</t>
  </si>
  <si>
    <t>Helena</t>
  </si>
  <si>
    <t>4160</t>
  </si>
  <si>
    <t>Rene</t>
  </si>
  <si>
    <t>4200</t>
  </si>
  <si>
    <t>Kuypers</t>
  </si>
  <si>
    <t>Diewertje</t>
  </si>
  <si>
    <t>4300</t>
  </si>
  <si>
    <t>Elena</t>
  </si>
  <si>
    <t>4340</t>
  </si>
  <si>
    <t>Stijn</t>
  </si>
  <si>
    <t>4700</t>
  </si>
  <si>
    <t>Renger</t>
  </si>
  <si>
    <t>4740</t>
  </si>
  <si>
    <t>Lokker</t>
  </si>
  <si>
    <t>Leanne</t>
  </si>
  <si>
    <t>4760</t>
  </si>
  <si>
    <t>Ronny</t>
  </si>
  <si>
    <t>4820</t>
  </si>
  <si>
    <t>Ronnie</t>
  </si>
  <si>
    <t>4840</t>
  </si>
  <si>
    <t>Rutger</t>
  </si>
  <si>
    <t>4900</t>
  </si>
  <si>
    <t>Russel</t>
  </si>
  <si>
    <t>5160</t>
  </si>
  <si>
    <t>Andrea</t>
  </si>
  <si>
    <t>5560</t>
  </si>
  <si>
    <t>Froukje</t>
  </si>
  <si>
    <t>5580</t>
  </si>
  <si>
    <t>Gerda</t>
  </si>
  <si>
    <t>5700</t>
  </si>
  <si>
    <t>Denise</t>
  </si>
  <si>
    <t>5880</t>
  </si>
  <si>
    <t>6020</t>
  </si>
  <si>
    <t>Rakicioglu</t>
  </si>
  <si>
    <t>6040</t>
  </si>
  <si>
    <t>Joshua</t>
  </si>
  <si>
    <t>6080</t>
  </si>
  <si>
    <t>Lyfke</t>
  </si>
  <si>
    <t>6140</t>
  </si>
  <si>
    <t>6160</t>
  </si>
  <si>
    <t>Rasker</t>
  </si>
  <si>
    <t>Kick</t>
  </si>
  <si>
    <t>6180</t>
  </si>
  <si>
    <t>Petra</t>
  </si>
  <si>
    <t>6260</t>
  </si>
  <si>
    <t>Rasoli</t>
  </si>
  <si>
    <t>6440</t>
  </si>
  <si>
    <t>6880</t>
  </si>
  <si>
    <t>7020</t>
  </si>
  <si>
    <t>Sakiri</t>
  </si>
  <si>
    <t>Levi</t>
  </si>
  <si>
    <t>7040</t>
  </si>
  <si>
    <t>Sakiroglu</t>
  </si>
  <si>
    <t>7100</t>
  </si>
  <si>
    <t>Niek</t>
  </si>
  <si>
    <t>7140</t>
  </si>
  <si>
    <t>Saunois</t>
  </si>
  <si>
    <t>Zep</t>
  </si>
  <si>
    <t>7160</t>
  </si>
  <si>
    <t>Schaik</t>
  </si>
  <si>
    <t>Georgina</t>
  </si>
  <si>
    <t>7180</t>
  </si>
  <si>
    <t>Cindy</t>
  </si>
  <si>
    <t>7360</t>
  </si>
  <si>
    <t>Steketee</t>
  </si>
  <si>
    <t>7400</t>
  </si>
  <si>
    <t>Gery</t>
  </si>
  <si>
    <t>7540</t>
  </si>
  <si>
    <t>Akke</t>
  </si>
  <si>
    <t>8120</t>
  </si>
  <si>
    <t>Ronald</t>
  </si>
  <si>
    <t>8140</t>
  </si>
  <si>
    <t>Floor</t>
  </si>
  <si>
    <t>8240</t>
  </si>
  <si>
    <t>Veerman</t>
  </si>
  <si>
    <t>Matthe</t>
  </si>
  <si>
    <t>8260</t>
  </si>
  <si>
    <t>8280</t>
  </si>
  <si>
    <t>Fabienne</t>
  </si>
  <si>
    <t>8400</t>
  </si>
  <si>
    <t>8500</t>
  </si>
  <si>
    <t>8560</t>
  </si>
  <si>
    <t>8620</t>
  </si>
  <si>
    <t>8640</t>
  </si>
  <si>
    <t>Verbert</t>
  </si>
  <si>
    <t>8760</t>
  </si>
  <si>
    <t>Wout</t>
  </si>
  <si>
    <t>8780</t>
  </si>
  <si>
    <t>Carlijn</t>
  </si>
  <si>
    <t>8800</t>
  </si>
  <si>
    <t>Fred</t>
  </si>
  <si>
    <t>9000</t>
  </si>
  <si>
    <t>Corné</t>
  </si>
  <si>
    <t>9060</t>
  </si>
  <si>
    <t>Alicia</t>
  </si>
  <si>
    <t>9200</t>
  </si>
  <si>
    <t>Adriana</t>
  </si>
  <si>
    <t>9280</t>
  </si>
  <si>
    <t>9360</t>
  </si>
  <si>
    <t>Dany</t>
  </si>
  <si>
    <t>9400</t>
  </si>
  <si>
    <t>Walvis</t>
  </si>
  <si>
    <t>Mats</t>
  </si>
  <si>
    <t>9440</t>
  </si>
  <si>
    <t>Sjoerd</t>
  </si>
  <si>
    <t>9580</t>
  </si>
  <si>
    <t>Anne-Marie</t>
  </si>
  <si>
    <t>usa</t>
  </si>
  <si>
    <t>planning</t>
  </si>
  <si>
    <t>marketing</t>
  </si>
  <si>
    <t>engineering</t>
  </si>
  <si>
    <t>catering</t>
  </si>
  <si>
    <t>Public Relations</t>
  </si>
  <si>
    <t>ARBO</t>
  </si>
  <si>
    <t>Engineering</t>
  </si>
  <si>
    <t>Machines</t>
  </si>
  <si>
    <t>Quality Control</t>
  </si>
  <si>
    <t>Catering</t>
  </si>
  <si>
    <t>Transport</t>
  </si>
  <si>
    <t>Breukelen</t>
  </si>
  <si>
    <t>Distributie BW1</t>
  </si>
  <si>
    <t>Woerden</t>
  </si>
  <si>
    <t>Management ICT</t>
  </si>
  <si>
    <t>Management Financiën</t>
  </si>
  <si>
    <t>Management HRM</t>
  </si>
  <si>
    <t>303</t>
  </si>
  <si>
    <t>Management PR</t>
  </si>
  <si>
    <t>snijwond</t>
  </si>
  <si>
    <t>bronchitis</t>
  </si>
  <si>
    <t>diverse</t>
  </si>
  <si>
    <t>whiplash</t>
  </si>
  <si>
    <t>Verzuimcijfers</t>
  </si>
  <si>
    <t>ZSV</t>
  </si>
  <si>
    <t>ZSW</t>
  </si>
  <si>
    <t>niet verzuimd in 2013:</t>
  </si>
  <si>
    <t>aantallen werknemers per locatie</t>
  </si>
  <si>
    <t>aantallen werknemers per productiedivisie:</t>
  </si>
  <si>
    <t>mannen</t>
  </si>
  <si>
    <t>vrouwen</t>
  </si>
  <si>
    <t>allochtonen</t>
  </si>
  <si>
    <t>REGISTRATION #</t>
  </si>
  <si>
    <t>LAST NAME</t>
  </si>
  <si>
    <t>INSERTION</t>
  </si>
  <si>
    <t>FIRST NAME</t>
  </si>
  <si>
    <t>M/F</t>
  </si>
  <si>
    <t>NATIONALITY</t>
  </si>
  <si>
    <t>DATE OF BIRTH</t>
  </si>
  <si>
    <t>DATE OF EMPLOYMENT</t>
  </si>
  <si>
    <t>ABSENCE - 
STATUS</t>
  </si>
  <si>
    <t>ABCENCE -
DURATION</t>
  </si>
  <si>
    <t>ABSENCE -
NOTIFICATIONS</t>
  </si>
  <si>
    <t>ABCENCE -
REASON</t>
  </si>
  <si>
    <t>LOCATION</t>
  </si>
  <si>
    <t>DIVISION</t>
  </si>
  <si>
    <t>SECTION</t>
  </si>
  <si>
    <t>FUNCTION -
NUMBER</t>
  </si>
  <si>
    <t>FUNCTION -
NAME</t>
  </si>
  <si>
    <t>MEDICAL
ASSISTENCE</t>
  </si>
  <si>
    <t>FUNCTION -
GROUP</t>
  </si>
  <si>
    <t>FUNCTION -
YEARS</t>
  </si>
  <si>
    <t>SALARY</t>
  </si>
  <si>
    <t>% PART OF
EMPLOYMENT</t>
  </si>
  <si>
    <t>WARRANTY
SALARY</t>
  </si>
  <si>
    <t>SALARY PT</t>
  </si>
  <si>
    <t>HOLIDAY
BONUS</t>
  </si>
  <si>
    <t>SOCIAL
SECURITY</t>
  </si>
  <si>
    <t>EMPLOYERS
CHARGE</t>
  </si>
  <si>
    <t xml:space="preserve">UNEMPLOYEMENT
RISK - TAX </t>
  </si>
  <si>
    <t>PENSION
CHARGE</t>
  </si>
  <si>
    <t>DISCOUNT
CHARGE
SENIORS</t>
  </si>
  <si>
    <t>TOTAL</t>
  </si>
  <si>
    <t>Production &amp; distribution</t>
  </si>
  <si>
    <t>Purchase</t>
  </si>
  <si>
    <t>Sales</t>
  </si>
  <si>
    <t>Finance</t>
  </si>
  <si>
    <t>EMPLOYEES</t>
  </si>
  <si>
    <t>FUNCTION</t>
  </si>
  <si>
    <t>FUNCTION - GROUP</t>
  </si>
  <si>
    <t>JOB#</t>
  </si>
  <si>
    <t>PARTTIME % 
FUNCTION</t>
  </si>
  <si>
    <t>FUNCTION GROUP 
AGREEMENT</t>
  </si>
  <si>
    <t>Management</t>
  </si>
  <si>
    <t>Head of HRM</t>
  </si>
  <si>
    <t>Personell Officer</t>
  </si>
  <si>
    <t>Secretary</t>
  </si>
  <si>
    <t>Acquisitor</t>
  </si>
  <si>
    <t>Health and safety coordinator</t>
  </si>
  <si>
    <t>Head of ICT dep.</t>
  </si>
  <si>
    <t>ICT employee</t>
  </si>
  <si>
    <t>Network administrator</t>
  </si>
  <si>
    <t>Website administrator</t>
  </si>
  <si>
    <t>Head of Finance</t>
  </si>
  <si>
    <t>Administrative Employee Creditors</t>
  </si>
  <si>
    <t>Administrative Employee Debtors</t>
  </si>
  <si>
    <t>Salary Employee</t>
  </si>
  <si>
    <t>Head of PR</t>
  </si>
  <si>
    <t>Graphic designer</t>
  </si>
  <si>
    <t>Website designer</t>
  </si>
  <si>
    <t>PR employee</t>
  </si>
  <si>
    <t>Head of sales</t>
  </si>
  <si>
    <t>Sales employee field service</t>
  </si>
  <si>
    <t>Sales team leader field service</t>
  </si>
  <si>
    <t>In-house sales team leader</t>
  </si>
  <si>
    <t>In-house sales employee</t>
  </si>
  <si>
    <t>Executive secretary</t>
  </si>
  <si>
    <t>Team leader marketing</t>
  </si>
  <si>
    <t>Purchasing Manager</t>
  </si>
  <si>
    <t>Purchaser raw materials</t>
  </si>
  <si>
    <t>Purchaser machines</t>
  </si>
  <si>
    <t>Purchaser packaging</t>
  </si>
  <si>
    <t>Packaging Manager</t>
  </si>
  <si>
    <t>Site supervisor</t>
  </si>
  <si>
    <t>Logistics employee facility</t>
  </si>
  <si>
    <t>Laboratory technician</t>
  </si>
  <si>
    <t>Quality coordinator</t>
  </si>
  <si>
    <t>Handbook administrator</t>
  </si>
  <si>
    <t>Assistant laboratory tecnician</t>
  </si>
  <si>
    <t>Location manager Breukelen</t>
  </si>
  <si>
    <t>Process manager</t>
  </si>
  <si>
    <t>Team leader</t>
  </si>
  <si>
    <t>Production worker</t>
  </si>
  <si>
    <t>Production assistant</t>
  </si>
  <si>
    <t>Head of Distribution</t>
  </si>
  <si>
    <t>Team leader Load and Unload</t>
  </si>
  <si>
    <t>Forklift driver</t>
  </si>
  <si>
    <t>Warehouse master</t>
  </si>
  <si>
    <t>Warehouse worker</t>
  </si>
  <si>
    <t>Logistics employee loading and unloading</t>
  </si>
  <si>
    <t>Location manager Woerden</t>
  </si>
  <si>
    <t>cook</t>
  </si>
  <si>
    <t>kitchen assistant</t>
  </si>
  <si>
    <t>host</t>
  </si>
  <si>
    <t>restaurant employee</t>
  </si>
  <si>
    <t>logistics employee office</t>
  </si>
  <si>
    <t>Team Leader Distribution</t>
  </si>
  <si>
    <t>Head of BHV</t>
  </si>
  <si>
    <t>Employee Technical Service</t>
  </si>
  <si>
    <t>Administrative assistant</t>
  </si>
  <si>
    <t>Fleet manager</t>
  </si>
  <si>
    <t>Truck driver</t>
  </si>
  <si>
    <t>Head of Facility</t>
  </si>
  <si>
    <t>Staff</t>
  </si>
  <si>
    <t>Distribution</t>
  </si>
  <si>
    <t>Facility</t>
  </si>
  <si>
    <t>Production</t>
  </si>
  <si>
    <t>Warehouse and Distribution</t>
  </si>
  <si>
    <t>Technical Service</t>
  </si>
  <si>
    <t>Administration</t>
  </si>
  <si>
    <t>Logistics</t>
  </si>
  <si>
    <t>General</t>
  </si>
  <si>
    <t>sector code food industry</t>
  </si>
  <si>
    <t>basic charge WIA (IVA en WGA)</t>
  </si>
  <si>
    <t>differentiated charge WGA</t>
  </si>
  <si>
    <t>calculation charge WSW</t>
  </si>
  <si>
    <t>if not determined by the tax authorities</t>
  </si>
  <si>
    <t>sector charge</t>
  </si>
  <si>
    <t>REGISTRATION#</t>
  </si>
  <si>
    <t>DATE OF EMPLOYEMENT</t>
  </si>
  <si>
    <t>SICK</t>
  </si>
  <si>
    <t>reason of abcense</t>
  </si>
  <si>
    <t>unknown</t>
  </si>
  <si>
    <t>headache</t>
  </si>
  <si>
    <t>flu</t>
  </si>
  <si>
    <t>strain</t>
  </si>
  <si>
    <t>stomach ache</t>
  </si>
  <si>
    <t>concussion</t>
  </si>
  <si>
    <t>cervical complaints</t>
  </si>
  <si>
    <t>food poisoning</t>
  </si>
  <si>
    <t>knee</t>
  </si>
  <si>
    <t>broken arm</t>
  </si>
  <si>
    <t>broken leg</t>
  </si>
  <si>
    <t>pregnant</t>
  </si>
  <si>
    <t>cancer</t>
  </si>
  <si>
    <t>Production BB1</t>
  </si>
  <si>
    <t>Management Facility</t>
  </si>
  <si>
    <t>Management Sales</t>
  </si>
  <si>
    <t>Distribution BB1</t>
  </si>
  <si>
    <t>Distribution BW2</t>
  </si>
  <si>
    <t>Production BW1</t>
  </si>
  <si>
    <t>Management Purchase</t>
  </si>
  <si>
    <t>Management Finance</t>
  </si>
  <si>
    <t>Production 1</t>
  </si>
  <si>
    <t>Host</t>
  </si>
  <si>
    <t>Office</t>
  </si>
  <si>
    <t>Production 2</t>
  </si>
  <si>
    <t>Building management</t>
  </si>
  <si>
    <t>Load and Unload</t>
  </si>
  <si>
    <t>Forklifts</t>
  </si>
  <si>
    <t>Production 3</t>
  </si>
  <si>
    <t>Housekeeping</t>
  </si>
  <si>
    <t>Raw materials</t>
  </si>
  <si>
    <t>Field service</t>
  </si>
  <si>
    <t>Personnel</t>
  </si>
  <si>
    <t>Website management</t>
  </si>
  <si>
    <t>Location management</t>
  </si>
  <si>
    <t>Warehouse</t>
  </si>
  <si>
    <t>Packaging</t>
  </si>
  <si>
    <t>Process support</t>
  </si>
  <si>
    <t>Debtors</t>
  </si>
  <si>
    <t>Creditors</t>
  </si>
  <si>
    <t>Salary administration</t>
  </si>
  <si>
    <t>Network management</t>
  </si>
  <si>
    <t>Process management</t>
  </si>
  <si>
    <t>Recruitment and selection</t>
  </si>
  <si>
    <t>Bottling</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</si>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</sst>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164" formatCode="0.0%"/>
    <numFmt numFmtId="165" formatCode="0_ ;[Red]\-0\ "/>
  </numFmts>
  <fonts count="6" x14ac:knownFonts="1">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name val="Calibri"/>
      <family val="2"/>
      <scheme val="minor"/>
    </font>
    <font>
      <sz val="11"/>
      <color theme="0"/>
      <name val="Calibri"/>
      <family val="2"/>
      <scheme val="minor"/>
    </font>
  </fonts>
  <fills count="2">
    <fill>
      <patternFill patternType="none"/>
    </fill>
    <fill>
      <patternFill patternType="gray125"/>
    </fill>
  </fills>
  <borders count="1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75">
    <xf numFmtId="0" fontId="0" fillId="0" borderId="0" xfId="0"/>
    <xf numFmtId="0" fontId="0" fillId="0" borderId="0" xfId="0" applyAlignment="1">
      <alignment horizontal="center" vertical="top"/>
    </xf>
    <xf numFmtId="49" fontId="0" fillId="0" borderId="0" xfId="0" applyNumberFormat="1" applyAlignment="1">
      <alignment horizontal="center" vertical="top"/>
    </xf>
    <xf numFmtId="49" fontId="0" fillId="0" borderId="0" xfId="0" applyNumberFormat="1"/>
    <xf numFmtId="0" fontId="0" fillId="0" borderId="0" xfId="0" applyFill="1"/>
    <xf numFmtId="14" fontId="0" fillId="0" borderId="0" xfId="0" applyNumberFormat="1" applyAlignment="1">
      <alignment horizontal="left" vertical="top"/>
    </xf>
    <xf numFmtId="0" fontId="0" fillId="0" borderId="0" xfId="0" applyAlignment="1">
      <alignment horizontal="left" vertical="top"/>
    </xf>
    <xf numFmtId="14" fontId="0" fillId="0" borderId="0" xfId="0" applyNumberFormat="1" applyAlignment="1">
      <alignment horizontal="right"/>
    </xf>
    <xf numFmtId="0" fontId="0" fillId="0" borderId="0" xfId="0" applyAlignment="1">
      <alignment horizontal="right"/>
    </xf>
    <xf numFmtId="0" fontId="0" fillId="0" borderId="0" xfId="0" applyNumberFormat="1" applyAlignment="1">
      <alignment horizontal="center" vertical="top"/>
    </xf>
    <xf numFmtId="0" fontId="0" fillId="0" borderId="0" xfId="0" applyNumberFormat="1"/>
    <xf numFmtId="0" fontId="0" fillId="0" borderId="0" xfId="0" applyNumberFormat="1" applyAlignment="1">
      <alignment horizontal="center" vertical="top" wrapText="1"/>
    </xf>
    <xf numFmtId="49" fontId="0" fillId="0" borderId="0" xfId="0" applyNumberFormat="1" applyAlignment="1">
      <alignment vertical="center"/>
    </xf>
    <xf numFmtId="0" fontId="1" fillId="0" borderId="0" xfId="0" applyFont="1"/>
    <xf numFmtId="0" fontId="0" fillId="0" borderId="0" xfId="0" applyAlignment="1">
      <alignment horizontal="left"/>
    </xf>
    <xf numFmtId="14" fontId="0" fillId="0" borderId="0" xfId="0" applyNumberFormat="1" applyAlignment="1">
      <alignment horizontal="left" vertical="center"/>
    </xf>
    <xf numFmtId="164" fontId="0" fillId="0" borderId="0" xfId="0" applyNumberFormat="1" applyAlignment="1">
      <alignment horizontal="left" vertical="top"/>
    </xf>
    <xf numFmtId="1" fontId="0" fillId="0" borderId="0" xfId="0" applyNumberFormat="1" applyAlignment="1">
      <alignment horizontal="center" vertical="top"/>
    </xf>
    <xf numFmtId="8" fontId="0" fillId="0" borderId="0" xfId="0" applyNumberFormat="1"/>
    <xf numFmtId="49" fontId="0" fillId="0" borderId="0" xfId="0" applyNumberFormat="1" applyAlignment="1">
      <alignment horizontal="center"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9" fontId="0" fillId="0" borderId="0" xfId="0" applyNumberFormat="1" applyAlignment="1">
      <alignment horizontal="center" vertical="center" wrapText="1"/>
    </xf>
    <xf numFmtId="9" fontId="0" fillId="0" borderId="0" xfId="0" applyNumberFormat="1" applyAlignment="1">
      <alignment horizontal="center"/>
    </xf>
    <xf numFmtId="8" fontId="0" fillId="0" borderId="0" xfId="0" applyNumberFormat="1" applyAlignment="1">
      <alignment horizontal="center"/>
    </xf>
    <xf numFmtId="164" fontId="0" fillId="0" borderId="0" xfId="0" applyNumberFormat="1" applyAlignment="1">
      <alignment horizontal="right" vertical="top"/>
    </xf>
    <xf numFmtId="8" fontId="0" fillId="0" borderId="0" xfId="0" applyNumberFormat="1" applyAlignment="1">
      <alignment horizontal="right"/>
    </xf>
    <xf numFmtId="10" fontId="0" fillId="0" borderId="0" xfId="0" applyNumberFormat="1"/>
    <xf numFmtId="2" fontId="0" fillId="0" borderId="0" xfId="0" applyNumberFormat="1"/>
    <xf numFmtId="0" fontId="4" fillId="0" borderId="0" xfId="0" applyNumberFormat="1" applyFont="1" applyFill="1" applyAlignment="1">
      <alignment horizontal="center" vertical="top"/>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1" xfId="0" applyBorder="1" applyAlignment="1"/>
    <xf numFmtId="0" fontId="0" fillId="0" borderId="4" xfId="0" applyBorder="1" applyAlignment="1"/>
    <xf numFmtId="0" fontId="0" fillId="0" borderId="6" xfId="0" applyBorder="1" applyAlignment="1"/>
    <xf numFmtId="0" fontId="0" fillId="0" borderId="8" xfId="0" applyBorder="1" applyAlignment="1"/>
    <xf numFmtId="0" fontId="0" fillId="0" borderId="0" xfId="0" applyBorder="1" applyAlignment="1"/>
    <xf numFmtId="0" fontId="0" fillId="0" borderId="8" xfId="0" applyBorder="1"/>
    <xf numFmtId="0" fontId="0" fillId="0" borderId="10" xfId="0" applyBorder="1"/>
    <xf numFmtId="0" fontId="0" fillId="0" borderId="11" xfId="0" applyBorder="1"/>
    <xf numFmtId="0" fontId="0" fillId="0" borderId="9" xfId="0" applyBorder="1"/>
    <xf numFmtId="165" fontId="0" fillId="0" borderId="0" xfId="0" applyNumberFormat="1" applyAlignment="1">
      <alignment horizontal="center" vertical="top"/>
    </xf>
    <xf numFmtId="165" fontId="0" fillId="0" borderId="0" xfId="0" applyNumberFormat="1" applyAlignment="1">
      <alignment horizontal="center" vertical="center" wrapText="1"/>
    </xf>
    <xf numFmtId="0" fontId="0" fillId="0" borderId="0" xfId="0" applyAlignment="1">
      <alignment vertical="top"/>
    </xf>
    <xf numFmtId="14" fontId="0" fillId="0" borderId="0" xfId="0" applyNumberFormat="1" applyAlignment="1">
      <alignment vertical="top"/>
    </xf>
    <xf numFmtId="164" fontId="0" fillId="0" borderId="0" xfId="0" applyNumberFormat="1" applyAlignment="1">
      <alignment vertical="top"/>
    </xf>
    <xf numFmtId="14" fontId="0" fillId="0" borderId="0" xfId="0" applyNumberFormat="1" applyAlignment="1">
      <alignment horizontal="left"/>
    </xf>
    <xf numFmtId="0" fontId="0" fillId="0" borderId="0" xfId="0" applyAlignment="1">
      <alignment horizontal="center" vertical="center"/>
    </xf>
    <xf numFmtId="164" fontId="0" fillId="0" borderId="0" xfId="0" applyNumberFormat="1" applyAlignment="1">
      <alignment horizontal="center" vertical="top"/>
    </xf>
    <xf numFmtId="8" fontId="0" fillId="0" borderId="0" xfId="0" applyNumberFormat="1" applyAlignment="1">
      <alignment horizontal="center"/>
    </xf>
    <xf numFmtId="14" fontId="0" fillId="0" borderId="0" xfId="0" applyNumberFormat="1" applyAlignment="1">
      <alignment horizontal="center" vertical="center" wrapText="1"/>
    </xf>
    <xf numFmtId="14" fontId="0" fillId="0" borderId="0" xfId="0" applyNumberFormat="1" applyAlignment="1">
      <alignment horizontal="center" vertical="center"/>
    </xf>
    <xf numFmtId="49" fontId="0" fillId="0" borderId="0" xfId="0" applyNumberFormat="1" applyAlignment="1">
      <alignment wrapText="1"/>
    </xf>
    <xf numFmtId="8" fontId="0" fillId="0" borderId="0" xfId="0" applyNumberFormat="1" applyAlignment="1">
      <alignment horizontal="center" vertical="center" wrapText="1"/>
    </xf>
    <xf numFmtId="49" fontId="0" fillId="0" borderId="0" xfId="0" applyNumberFormat="1" applyAlignment="1">
      <alignment horizontal="center" vertical="center"/>
    </xf>
    <xf numFmtId="0" fontId="0" fillId="0" borderId="0" xfId="0" applyNumberFormat="1" applyAlignment="1">
      <alignment horizontal="center" vertical="center" wrapText="1"/>
    </xf>
    <xf numFmtId="0" fontId="0" fillId="0" borderId="0" xfId="0" applyNumberFormat="1" applyAlignment="1">
      <alignment horizontal="center" vertical="center"/>
    </xf>
    <xf numFmtId="0" fontId="5" fillId="0" borderId="0" xfId="0" applyFont="1"/>
    <xf numFmtId="0" fontId="5" fillId="0" borderId="0" xfId="0" applyFont="1" applyAlignment="1">
      <alignment horizontal="center" vertical="top"/>
    </xf>
    <xf numFmtId="14" fontId="5" fillId="0" borderId="0" xfId="0" applyNumberFormat="1" applyFont="1" applyAlignment="1">
      <alignment horizontal="right"/>
    </xf>
    <xf numFmtId="164" fontId="5" fillId="0" borderId="0" xfId="0" applyNumberFormat="1" applyFont="1" applyAlignment="1">
      <alignment horizontal="center" vertical="top"/>
    </xf>
    <xf numFmtId="14" fontId="5" fillId="0" borderId="0" xfId="0" applyNumberFormat="1" applyFont="1" applyAlignment="1">
      <alignment horizontal="left"/>
    </xf>
    <xf numFmtId="0" fontId="5" fillId="0" borderId="0" xfId="0" applyFont="1" applyAlignment="1">
      <alignment horizontal="right"/>
    </xf>
    <xf numFmtId="8" fontId="5" fillId="0" borderId="0" xfId="0" applyNumberFormat="1" applyFont="1"/>
    <xf numFmtId="0" fontId="0" fillId="0" borderId="1" xfId="0" applyBorder="1" applyAlignment="1"/>
    <xf numFmtId="0" fontId="0" fillId="0" borderId="2" xfId="0" applyBorder="1" applyAlignment="1"/>
    <xf numFmtId="0" fontId="0" fillId="0" borderId="4" xfId="0" applyBorder="1" applyAlignment="1"/>
    <xf numFmtId="0" fontId="0" fillId="0" borderId="5" xfId="0" applyBorder="1" applyAlignment="1"/>
    <xf numFmtId="8" fontId="0" fillId="0" borderId="0" xfId="0" applyNumberFormat="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G42"/>
  <sheetViews>
    <sheetView showGridLines="0" tabSelected="1" view="pageLayout" zoomScale="70" zoomScaleNormal="100" zoomScalePageLayoutView="70" workbookViewId="0">
      <selection activeCell="J3" sqref="J3"/>
    </sheetView>
  </sheetViews>
  <sheetFormatPr defaultRowHeight="14.4" x14ac:dyDescent="0.3"/>
  <cols>
    <col min="2" max="2" width="4.33203125" customWidth="1"/>
    <col min="3" max="4" width="8.5546875" customWidth="1"/>
    <col min="5" max="5" width="5.6640625" customWidth="1"/>
    <col min="6" max="6" width="4.33203125" customWidth="1"/>
    <col min="7" max="8" width="8.5546875" customWidth="1"/>
    <col min="9" max="9" width="5.6640625" customWidth="1"/>
    <col min="10" max="10" width="4.33203125" customWidth="1"/>
    <col min="11" max="12" width="8.5546875" customWidth="1"/>
    <col min="13" max="13" width="5.6640625" customWidth="1"/>
    <col min="14" max="14" width="4.33203125" customWidth="1"/>
    <col min="15" max="15" width="8.5546875" customWidth="1"/>
    <col min="16" max="16" width="10.109375" customWidth="1"/>
    <col min="17" max="17" width="7.88671875" customWidth="1"/>
    <col min="18" max="18" width="4.33203125" customWidth="1"/>
    <col min="19" max="20" width="8.5546875" customWidth="1"/>
    <col min="21" max="21" width="5.6640625" customWidth="1"/>
    <col min="22" max="22" width="4.33203125" customWidth="1"/>
    <col min="23" max="24" width="8.5546875" customWidth="1"/>
    <col min="25" max="25" width="5.6640625" customWidth="1"/>
    <col min="26" max="26" width="4.33203125" customWidth="1"/>
    <col min="27" max="29" width="8.5546875" customWidth="1"/>
    <col min="30" max="51" width="4.44140625" customWidth="1"/>
  </cols>
  <sheetData>
    <row r="2" spans="2:33" x14ac:dyDescent="0.3">
      <c r="P2" s="70" t="s">
        <v>1343</v>
      </c>
      <c r="Q2" s="71"/>
      <c r="Z2" s="30" t="s">
        <v>1403</v>
      </c>
      <c r="AA2" s="35"/>
      <c r="AB2" s="31"/>
    </row>
    <row r="3" spans="2:33" x14ac:dyDescent="0.3">
      <c r="P3" s="72">
        <f>COUNTIF(personell!$O$2:$O$413,P2)</f>
        <v>6</v>
      </c>
      <c r="Q3" s="73"/>
      <c r="Z3" s="33"/>
      <c r="AA3" s="43"/>
      <c r="AB3" s="34">
        <f>COUNTIF(personell!$N$2:$N$413,Z2)</f>
        <v>31</v>
      </c>
    </row>
    <row r="4" spans="2:33" x14ac:dyDescent="0.3">
      <c r="Q4" s="30"/>
      <c r="Z4" s="30" t="s">
        <v>1332</v>
      </c>
      <c r="AA4" s="35"/>
      <c r="AB4" s="31"/>
    </row>
    <row r="5" spans="2:33" x14ac:dyDescent="0.3">
      <c r="L5" s="30" t="s">
        <v>1288</v>
      </c>
      <c r="M5" s="40"/>
      <c r="N5" s="31"/>
      <c r="Q5" s="32"/>
      <c r="R5" s="38" t="s">
        <v>1278</v>
      </c>
      <c r="S5" s="40"/>
      <c r="T5" s="31"/>
      <c r="Z5" s="33"/>
      <c r="AA5" s="43"/>
      <c r="AB5" s="34">
        <f>P3+N6+N9+T6+D15+D18+H15+H18+L15+L18+P15+P18+T15+T18+X15+X18+AB15+AB18</f>
        <v>142</v>
      </c>
    </row>
    <row r="6" spans="2:33" x14ac:dyDescent="0.3">
      <c r="L6" s="39"/>
      <c r="M6" s="42"/>
      <c r="N6" s="34">
        <f>COUNTIF(personell!$O$2:$O$413,L5)</f>
        <v>1</v>
      </c>
      <c r="O6" s="35"/>
      <c r="P6" s="31"/>
      <c r="Q6" s="30"/>
      <c r="R6" s="39"/>
      <c r="S6" s="41"/>
      <c r="T6" s="34">
        <f>COUNTIF(personell!$O$2:$O$413,R5)</f>
        <v>10</v>
      </c>
    </row>
    <row r="7" spans="2:33" x14ac:dyDescent="0.3">
      <c r="L7" s="46"/>
      <c r="M7" s="35"/>
      <c r="N7" s="35"/>
      <c r="Q7" s="32"/>
      <c r="R7" s="35"/>
      <c r="S7" s="35"/>
      <c r="T7" s="35"/>
    </row>
    <row r="8" spans="2:33" x14ac:dyDescent="0.3">
      <c r="L8" s="30" t="s">
        <v>1274</v>
      </c>
      <c r="M8" s="40"/>
      <c r="N8" s="31"/>
      <c r="Q8" s="32"/>
      <c r="R8" s="36"/>
      <c r="S8" s="36"/>
      <c r="T8" s="36"/>
    </row>
    <row r="9" spans="2:33" x14ac:dyDescent="0.3">
      <c r="L9" s="39"/>
      <c r="M9" s="41"/>
      <c r="N9" s="34">
        <f>COUNTIF(personell!$O$2:$O$413,L8)</f>
        <v>7</v>
      </c>
      <c r="Q9" s="32"/>
      <c r="R9" s="36"/>
      <c r="S9" s="36"/>
      <c r="T9" s="36"/>
    </row>
    <row r="10" spans="2:33" x14ac:dyDescent="0.3">
      <c r="Q10" s="32"/>
    </row>
    <row r="11" spans="2:33" x14ac:dyDescent="0.3">
      <c r="Q11" s="32"/>
    </row>
    <row r="12" spans="2:33" x14ac:dyDescent="0.3">
      <c r="Q12" s="32"/>
    </row>
    <row r="13" spans="2:33" x14ac:dyDescent="0.3">
      <c r="B13" s="36"/>
      <c r="C13" s="37"/>
      <c r="D13" s="35"/>
      <c r="E13" s="35"/>
      <c r="F13" s="35"/>
      <c r="G13" s="35"/>
      <c r="H13" s="37"/>
      <c r="I13" s="35"/>
      <c r="J13" s="35"/>
      <c r="K13" s="35"/>
      <c r="L13" s="37"/>
      <c r="M13" s="35"/>
      <c r="N13" s="35"/>
      <c r="O13" s="35"/>
      <c r="P13" s="37"/>
      <c r="Q13" s="35"/>
      <c r="R13" s="35"/>
      <c r="S13" s="35"/>
      <c r="T13" s="37"/>
      <c r="U13" s="35"/>
      <c r="V13" s="35"/>
      <c r="W13" s="35"/>
      <c r="X13" s="37"/>
      <c r="Y13" s="35"/>
      <c r="Z13" s="35"/>
      <c r="AA13" s="35"/>
      <c r="AB13" s="33"/>
      <c r="AC13" s="36"/>
      <c r="AD13" s="36"/>
      <c r="AE13" s="36"/>
      <c r="AF13" s="36"/>
      <c r="AG13" s="36"/>
    </row>
    <row r="14" spans="2:33" x14ac:dyDescent="0.3">
      <c r="B14" s="30" t="s">
        <v>1333</v>
      </c>
      <c r="D14" s="31"/>
      <c r="E14" s="36"/>
      <c r="F14" s="30" t="s">
        <v>1334</v>
      </c>
      <c r="G14" s="35"/>
      <c r="H14" s="31"/>
      <c r="I14" s="36"/>
      <c r="J14" s="30" t="s">
        <v>1335</v>
      </c>
      <c r="K14" s="35"/>
      <c r="L14" s="31"/>
      <c r="M14" s="36"/>
      <c r="N14" s="30" t="s">
        <v>1042</v>
      </c>
      <c r="O14" s="35"/>
      <c r="P14" s="31"/>
      <c r="Q14" s="36"/>
      <c r="R14" s="30" t="s">
        <v>1336</v>
      </c>
      <c r="S14" s="35"/>
      <c r="T14" s="31"/>
      <c r="U14" s="36"/>
      <c r="V14" s="30" t="s">
        <v>1041</v>
      </c>
      <c r="W14" s="35"/>
      <c r="X14" s="31"/>
      <c r="Y14" s="36"/>
      <c r="Z14" s="30" t="s">
        <v>1333</v>
      </c>
      <c r="AA14" s="35"/>
      <c r="AB14" s="31"/>
      <c r="AC14" s="36"/>
      <c r="AD14" s="36"/>
      <c r="AE14" s="36"/>
      <c r="AF14" s="36"/>
      <c r="AG14" s="36"/>
    </row>
    <row r="15" spans="2:33" x14ac:dyDescent="0.3">
      <c r="B15" s="33"/>
      <c r="D15" s="34">
        <f>COUNTIF(personell!$N$2:$N$413,"Productie BB1")+COUNTIF(personell!$N$2:$N$413,"Productie BW1")+COUNTIF(personell!$N$2:$N$413,"Productie BW2")+COUNTIF(personell!$N$2:$N$413,"Distributie BB1")+COUNTIF(personell!$N$2:$N$413,"Distributie BW1")+COUNTIF(personell!$N$2:$N$413,"Distributie BW2")</f>
        <v>5</v>
      </c>
      <c r="E15" s="36"/>
      <c r="F15" s="33"/>
      <c r="H15" s="34">
        <f>COUNTIF(personell!$N$2:$N$413,F14)</f>
        <v>23</v>
      </c>
      <c r="I15" s="36"/>
      <c r="J15" s="33"/>
      <c r="L15" s="34">
        <f>COUNTIF(personell!$N$2:$N$413,J14)</f>
        <v>32</v>
      </c>
      <c r="M15" s="36"/>
      <c r="N15" s="33"/>
      <c r="P15" s="34">
        <f>COUNTIF(personell!$N$2:$N$413,N14)</f>
        <v>15</v>
      </c>
      <c r="Q15" s="36"/>
      <c r="R15" s="33"/>
      <c r="T15" s="34">
        <f>COUNTIF(personell!$N$2:$N$413,R14)</f>
        <v>14</v>
      </c>
      <c r="U15" s="36"/>
      <c r="V15" s="33"/>
      <c r="X15" s="34">
        <f>COUNTIF(personell!$N$2:$N$413,V14)</f>
        <v>7</v>
      </c>
      <c r="Y15" s="36"/>
      <c r="Z15" s="33"/>
      <c r="AB15" s="34">
        <f>COUNTIF(personell!$N$2:$N$413,Z14)</f>
        <v>0</v>
      </c>
      <c r="AC15" s="36"/>
      <c r="AD15" s="36"/>
      <c r="AE15" s="36"/>
      <c r="AF15" s="36"/>
      <c r="AG15" s="36"/>
    </row>
    <row r="16" spans="2:33" x14ac:dyDescent="0.3">
      <c r="B16" s="36"/>
      <c r="C16" s="35"/>
      <c r="D16" s="35"/>
      <c r="E16" s="36"/>
      <c r="F16" s="36"/>
      <c r="G16" s="35"/>
      <c r="H16" s="35"/>
      <c r="I16" s="36"/>
      <c r="J16" s="36"/>
      <c r="K16" s="35"/>
      <c r="L16" s="35"/>
      <c r="M16" s="36"/>
      <c r="N16" s="36"/>
      <c r="O16" s="35"/>
      <c r="P16" s="35"/>
      <c r="Q16" s="36"/>
      <c r="R16" s="36"/>
      <c r="S16" s="35"/>
      <c r="T16" s="35"/>
      <c r="U16" s="36"/>
      <c r="V16" s="36"/>
      <c r="W16" s="35"/>
      <c r="X16" s="35"/>
      <c r="Y16" s="36"/>
      <c r="Z16" s="36"/>
      <c r="AA16" s="35"/>
      <c r="AB16" s="36"/>
      <c r="AC16" s="36"/>
      <c r="AD16" s="36"/>
      <c r="AE16" s="36"/>
      <c r="AF16" s="36"/>
      <c r="AG16" s="36"/>
    </row>
    <row r="17" spans="1:28" x14ac:dyDescent="0.3">
      <c r="B17" s="38" t="s">
        <v>1456</v>
      </c>
      <c r="C17" s="40"/>
      <c r="D17" s="31"/>
      <c r="F17" s="38" t="s">
        <v>1441</v>
      </c>
      <c r="G17" s="40"/>
      <c r="H17" s="31"/>
      <c r="J17" s="38" t="s">
        <v>1437</v>
      </c>
      <c r="K17" s="40"/>
      <c r="L17" s="31"/>
      <c r="N17" s="38" t="s">
        <v>1284</v>
      </c>
      <c r="O17" s="40"/>
      <c r="P17" s="31"/>
      <c r="R17" s="38" t="s">
        <v>1285</v>
      </c>
      <c r="S17" s="40"/>
      <c r="T17" s="31"/>
      <c r="V17" s="38" t="s">
        <v>1286</v>
      </c>
      <c r="W17" s="40"/>
      <c r="X17" s="31"/>
      <c r="Z17" s="38" t="s">
        <v>1436</v>
      </c>
      <c r="AA17" s="40"/>
      <c r="AB17" s="31"/>
    </row>
    <row r="18" spans="1:28" x14ac:dyDescent="0.3">
      <c r="B18" s="39"/>
      <c r="C18" s="41"/>
      <c r="D18" s="34">
        <f>COUNTIF(personell!$O$2:$O$413,B17)</f>
        <v>9</v>
      </c>
      <c r="F18" s="39"/>
      <c r="G18" s="41"/>
      <c r="H18" s="34">
        <f>COUNTIF(personell!$O$2:$O$413,F17)</f>
        <v>3</v>
      </c>
      <c r="J18" s="39"/>
      <c r="K18" s="41"/>
      <c r="L18" s="34">
        <f>COUNTIF(personell!$O$2:$O$413,J17)</f>
        <v>3</v>
      </c>
      <c r="N18" s="39"/>
      <c r="O18" s="41"/>
      <c r="P18" s="34">
        <f>COUNTIF(personell!$O$2:$O$413,N17)</f>
        <v>2</v>
      </c>
      <c r="R18" s="39"/>
      <c r="S18" s="41"/>
      <c r="T18" s="34">
        <f>COUNTIF(personell!$O$2:$O$413,R17)</f>
        <v>0</v>
      </c>
      <c r="V18" s="39"/>
      <c r="W18" s="41"/>
      <c r="X18" s="34">
        <f>COUNTIF(personell!$O$2:$O$413,V17)</f>
        <v>2</v>
      </c>
      <c r="Z18" s="39"/>
      <c r="AA18" s="41"/>
      <c r="AB18" s="34">
        <f>COUNTIF(personell!$O$2:$O$413,Z17)</f>
        <v>3</v>
      </c>
    </row>
    <row r="19" spans="1:28" x14ac:dyDescent="0.3">
      <c r="B19" s="30"/>
      <c r="F19" s="30"/>
      <c r="J19" s="30"/>
      <c r="N19" s="30"/>
      <c r="R19" s="30"/>
      <c r="V19" s="30"/>
      <c r="Z19" s="30"/>
    </row>
    <row r="20" spans="1:28" x14ac:dyDescent="0.3">
      <c r="B20" s="33"/>
      <c r="C20" s="30" t="s">
        <v>1464</v>
      </c>
      <c r="D20" s="31"/>
      <c r="F20" s="33"/>
      <c r="G20" s="30" t="s">
        <v>1452</v>
      </c>
      <c r="H20" s="31"/>
      <c r="J20" s="33"/>
      <c r="K20" s="30" t="s">
        <v>1453</v>
      </c>
      <c r="L20" s="31"/>
      <c r="N20" s="33"/>
      <c r="O20" s="30" t="s">
        <v>1464</v>
      </c>
      <c r="P20" s="31"/>
      <c r="R20" s="33"/>
      <c r="S20" s="30" t="s">
        <v>1461</v>
      </c>
      <c r="T20" s="31"/>
      <c r="V20" s="33"/>
      <c r="W20" s="30" t="s">
        <v>1454</v>
      </c>
      <c r="X20" s="31"/>
      <c r="Z20" s="33"/>
      <c r="AA20" s="30" t="s">
        <v>1273</v>
      </c>
      <c r="AB20" s="31"/>
    </row>
    <row r="21" spans="1:28" x14ac:dyDescent="0.3">
      <c r="B21" s="30"/>
      <c r="C21" s="33"/>
      <c r="D21" s="34">
        <f>COUNTIF(personell!$O$2:$O$413,C20)</f>
        <v>11</v>
      </c>
      <c r="F21" s="30"/>
      <c r="G21" s="33"/>
      <c r="H21" s="34">
        <f>COUNTIF(personell!$O$2:$O$413,G20)</f>
        <v>9</v>
      </c>
      <c r="J21" s="30"/>
      <c r="K21" s="33"/>
      <c r="L21" s="34">
        <f>COUNTIF(personell!$O$2:$O$413,K20)</f>
        <v>7</v>
      </c>
      <c r="N21" s="30"/>
      <c r="O21" s="33"/>
      <c r="P21" s="34">
        <f>COUNTIF(personell!$O$2:$O$413,O20)</f>
        <v>11</v>
      </c>
      <c r="R21" s="30"/>
      <c r="S21" s="33"/>
      <c r="T21" s="34">
        <f>COUNTIF(personell!$O$2:$O$413,S20)</f>
        <v>5</v>
      </c>
      <c r="V21" s="30"/>
      <c r="W21" s="33"/>
      <c r="X21" s="34">
        <f>COUNTIF(personell!$O$2:$O$413,W20)</f>
        <v>3</v>
      </c>
      <c r="Z21" s="30"/>
      <c r="AA21" s="33"/>
      <c r="AB21" s="34">
        <f>COUNTIF(personell!$O$2:$O$413,AA20)</f>
        <v>8</v>
      </c>
    </row>
    <row r="22" spans="1:28" x14ac:dyDescent="0.3">
      <c r="B22" s="32"/>
      <c r="F22" s="32"/>
      <c r="J22" s="32"/>
      <c r="N22" s="32"/>
      <c r="R22" s="32"/>
      <c r="V22" s="32"/>
      <c r="Z22" s="32"/>
    </row>
    <row r="23" spans="1:28" x14ac:dyDescent="0.3">
      <c r="B23" s="33"/>
      <c r="C23" s="30" t="s">
        <v>1443</v>
      </c>
      <c r="D23" s="31"/>
      <c r="F23" s="33"/>
      <c r="G23" s="30" t="s">
        <v>1277</v>
      </c>
      <c r="H23" s="31"/>
      <c r="J23" s="33"/>
      <c r="K23" s="30" t="s">
        <v>1445</v>
      </c>
      <c r="L23" s="31"/>
      <c r="N23" s="33"/>
      <c r="O23" s="30" t="s">
        <v>1463</v>
      </c>
      <c r="P23" s="31"/>
      <c r="R23" s="33"/>
      <c r="S23" s="30" t="s">
        <v>1460</v>
      </c>
      <c r="T23" s="31"/>
      <c r="V23" s="33"/>
      <c r="W23" s="30" t="s">
        <v>1465</v>
      </c>
      <c r="X23" s="31"/>
      <c r="Z23" s="33"/>
      <c r="AA23" s="30" t="s">
        <v>1451</v>
      </c>
      <c r="AB23" s="31"/>
    </row>
    <row r="24" spans="1:28" x14ac:dyDescent="0.3">
      <c r="B24" s="30"/>
      <c r="C24" s="33"/>
      <c r="D24" s="34">
        <f>COUNTIF(personell!$O$2:$O$413,C23)</f>
        <v>60</v>
      </c>
      <c r="F24" s="30"/>
      <c r="G24" s="33"/>
      <c r="H24" s="34">
        <f>COUNTIF(personell!$O$2:$O$413,G23)</f>
        <v>5</v>
      </c>
      <c r="J24" s="30"/>
      <c r="K24" s="33"/>
      <c r="L24" s="34">
        <f>COUNTIF(personell!$O$2:$O$413,K23)</f>
        <v>15</v>
      </c>
      <c r="N24" s="30"/>
      <c r="O24" s="33"/>
      <c r="P24" s="34">
        <f>COUNTIF(personell!$O$2:$O$413,O23)</f>
        <v>4</v>
      </c>
      <c r="R24" s="30"/>
      <c r="S24" s="33"/>
      <c r="T24" s="34">
        <f>COUNTIF(personell!$O$2:$O$413,S23)</f>
        <v>5</v>
      </c>
      <c r="V24" s="30"/>
      <c r="W24" s="33"/>
      <c r="X24" s="34">
        <f>COUNTIF(personell!$O$2:$O$413,W23)</f>
        <v>2</v>
      </c>
      <c r="Z24" s="30"/>
      <c r="AA24" s="33"/>
      <c r="AB24" s="34">
        <f>COUNTIF(personell!$O$2:$O$413,AA23)</f>
        <v>6</v>
      </c>
    </row>
    <row r="25" spans="1:28" x14ac:dyDescent="0.3">
      <c r="B25" s="32"/>
      <c r="F25" s="32"/>
      <c r="J25" s="32"/>
      <c r="N25" s="32"/>
      <c r="R25" s="32"/>
      <c r="V25" s="32"/>
      <c r="Z25" s="32"/>
    </row>
    <row r="26" spans="1:28" x14ac:dyDescent="0.3">
      <c r="A26" s="44"/>
      <c r="B26" s="43"/>
      <c r="C26" s="30" t="s">
        <v>1446</v>
      </c>
      <c r="D26" s="31"/>
      <c r="F26" s="33"/>
      <c r="G26" s="30" t="s">
        <v>1458</v>
      </c>
      <c r="H26" s="31"/>
      <c r="J26" s="33"/>
      <c r="K26" s="30" t="s">
        <v>1270</v>
      </c>
      <c r="L26" s="31"/>
      <c r="N26" s="33"/>
      <c r="O26" s="30" t="s">
        <v>1455</v>
      </c>
      <c r="P26" s="31"/>
      <c r="R26" s="33"/>
      <c r="S26" s="30" t="s">
        <v>1462</v>
      </c>
      <c r="T26" s="31"/>
      <c r="V26" s="33"/>
      <c r="W26" s="30" t="s">
        <v>1275</v>
      </c>
      <c r="X26" s="31"/>
      <c r="Z26" s="33"/>
      <c r="AA26" s="30" t="s">
        <v>1447</v>
      </c>
      <c r="AB26" s="31"/>
    </row>
    <row r="27" spans="1:28" x14ac:dyDescent="0.3">
      <c r="A27" s="44"/>
      <c r="B27" s="35"/>
      <c r="C27" s="33"/>
      <c r="D27" s="34">
        <f>COUNTIF(personell!$O$2:$O$413,C26)</f>
        <v>58</v>
      </c>
      <c r="E27" s="36"/>
      <c r="F27" s="35"/>
      <c r="G27" s="33"/>
      <c r="H27" s="34">
        <f>COUNTIF(personell!$O$2:$O$413,G26)</f>
        <v>9</v>
      </c>
      <c r="J27" s="30"/>
      <c r="K27" s="33"/>
      <c r="L27" s="34">
        <f>COUNTIF(personell!$O$2:$O$413,K26)</f>
        <v>3</v>
      </c>
      <c r="N27" s="30"/>
      <c r="O27" s="33"/>
      <c r="P27" s="34">
        <f>COUNTIF(personell!$O$2:$O$413,O26)</f>
        <v>4</v>
      </c>
      <c r="Q27" s="36"/>
      <c r="R27" s="35"/>
      <c r="S27" s="33"/>
      <c r="T27" s="34">
        <f>COUNTIF(personell!$O$2:$O$413,S26)</f>
        <v>4</v>
      </c>
      <c r="U27" s="36"/>
      <c r="V27" s="35"/>
      <c r="W27" s="33"/>
      <c r="X27" s="34">
        <f>COUNTIF(personell!$O$2:$O$413,W26)</f>
        <v>2</v>
      </c>
      <c r="Y27" s="45"/>
      <c r="Z27" s="35"/>
      <c r="AA27" s="33"/>
      <c r="AB27" s="34">
        <f>COUNTIF(personell!$O$2:$O$413,AA26)</f>
        <v>15</v>
      </c>
    </row>
    <row r="28" spans="1:28" x14ac:dyDescent="0.3">
      <c r="A28" s="44"/>
      <c r="B28" s="36"/>
      <c r="E28" s="36"/>
      <c r="F28" s="36"/>
      <c r="J28" s="32"/>
      <c r="N28" s="32"/>
      <c r="Q28" s="36"/>
      <c r="R28" s="36"/>
      <c r="U28" s="36"/>
      <c r="V28" s="36"/>
      <c r="Y28" s="36"/>
      <c r="Z28" s="32"/>
    </row>
    <row r="29" spans="1:28" x14ac:dyDescent="0.3">
      <c r="A29" s="44"/>
      <c r="B29" s="43"/>
      <c r="C29" s="30" t="s">
        <v>1450</v>
      </c>
      <c r="D29" s="31"/>
      <c r="F29" s="36"/>
      <c r="G29" s="36"/>
      <c r="H29" s="36"/>
      <c r="J29" s="33"/>
      <c r="K29" s="30" t="s">
        <v>1271</v>
      </c>
      <c r="L29" s="31"/>
      <c r="N29" s="33"/>
      <c r="O29" s="30" t="s">
        <v>1272</v>
      </c>
      <c r="P29" s="31"/>
      <c r="R29" s="36"/>
      <c r="S29" s="36"/>
      <c r="T29" s="36"/>
      <c r="V29" s="36"/>
      <c r="W29" s="36"/>
      <c r="X29" s="36"/>
      <c r="Y29" s="36"/>
      <c r="Z29" s="33"/>
      <c r="AA29" s="30" t="s">
        <v>1280</v>
      </c>
      <c r="AB29" s="31"/>
    </row>
    <row r="30" spans="1:28" x14ac:dyDescent="0.3">
      <c r="A30" s="44"/>
      <c r="B30" s="35"/>
      <c r="C30" s="33"/>
      <c r="D30" s="34">
        <f>COUNTIF(personell!$O$2:$O$413,C29)</f>
        <v>21</v>
      </c>
      <c r="F30" s="36"/>
      <c r="G30" s="36"/>
      <c r="H30" s="36"/>
      <c r="I30" s="36"/>
      <c r="J30" s="35"/>
      <c r="K30" s="33"/>
      <c r="L30" s="34">
        <f>COUNTIF(personell!$O$2:$O$413,K29)</f>
        <v>7</v>
      </c>
      <c r="M30" s="36"/>
      <c r="N30" s="35"/>
      <c r="O30" s="33"/>
      <c r="P30" s="34">
        <f>COUNTIF(personell!$O$2:$O$413,O29)</f>
        <v>3</v>
      </c>
      <c r="R30" s="36"/>
      <c r="S30" s="36"/>
      <c r="T30" s="36"/>
      <c r="V30" s="36"/>
      <c r="W30" s="36"/>
      <c r="X30" s="36"/>
      <c r="Y30" s="36"/>
      <c r="Z30" s="35"/>
      <c r="AA30" s="33"/>
      <c r="AB30" s="34">
        <f>COUNTIF(personell!$O$2:$O$413,AA29)</f>
        <v>4</v>
      </c>
    </row>
    <row r="31" spans="1:28" x14ac:dyDescent="0.3">
      <c r="A31" s="44"/>
      <c r="B31" s="36"/>
      <c r="F31" s="36"/>
      <c r="G31" s="36"/>
      <c r="H31" s="36"/>
      <c r="I31" s="36"/>
      <c r="J31" s="36"/>
      <c r="M31" s="36"/>
      <c r="N31" s="36"/>
      <c r="R31" s="36"/>
      <c r="S31" s="36"/>
      <c r="T31" s="36"/>
      <c r="V31" s="36"/>
      <c r="W31" s="36"/>
      <c r="X31" s="36"/>
      <c r="Y31" s="36"/>
      <c r="Z31" s="36"/>
      <c r="AA31" s="36"/>
      <c r="AB31" s="36"/>
    </row>
    <row r="32" spans="1:28" x14ac:dyDescent="0.3">
      <c r="A32" s="44"/>
      <c r="B32" s="43"/>
      <c r="C32" s="30" t="s">
        <v>1466</v>
      </c>
      <c r="D32" s="31"/>
      <c r="F32" s="36"/>
      <c r="G32" s="36"/>
      <c r="H32" s="36"/>
      <c r="I32" s="36"/>
      <c r="J32" s="36"/>
      <c r="M32" s="36"/>
      <c r="N32" s="36"/>
      <c r="R32" s="36"/>
      <c r="S32" s="36"/>
      <c r="T32" s="36"/>
      <c r="V32" s="36"/>
      <c r="W32" s="36"/>
      <c r="X32" s="36"/>
      <c r="Y32" s="36"/>
      <c r="Z32" s="36"/>
      <c r="AA32" s="36"/>
      <c r="AB32" s="36"/>
    </row>
    <row r="33" spans="1:28" x14ac:dyDescent="0.3">
      <c r="A33" s="44"/>
      <c r="B33" s="35"/>
      <c r="C33" s="33"/>
      <c r="D33" s="34">
        <f>COUNTIF(personell!$O$2:$O$413,C32)</f>
        <v>22</v>
      </c>
      <c r="F33" s="36"/>
      <c r="G33" s="36"/>
      <c r="H33" s="36"/>
      <c r="I33" s="36"/>
      <c r="J33" s="36"/>
      <c r="M33" s="36"/>
      <c r="N33" s="36"/>
      <c r="R33" s="36"/>
      <c r="S33" s="36"/>
      <c r="T33" s="36"/>
      <c r="V33" s="36"/>
      <c r="W33" s="36"/>
      <c r="X33" s="36"/>
      <c r="Y33" s="36"/>
      <c r="Z33" s="36"/>
      <c r="AA33" s="36"/>
      <c r="AB33" s="36"/>
    </row>
    <row r="34" spans="1:28" x14ac:dyDescent="0.3">
      <c r="A34" s="44"/>
      <c r="B34" s="36"/>
      <c r="F34" s="36"/>
      <c r="G34" s="36"/>
      <c r="H34" s="36"/>
      <c r="I34" s="36"/>
      <c r="J34" s="36"/>
      <c r="M34" s="36"/>
      <c r="N34" s="36"/>
      <c r="R34" s="36"/>
      <c r="S34" s="36"/>
      <c r="T34" s="36"/>
      <c r="V34" s="36"/>
      <c r="W34" s="36"/>
      <c r="X34" s="36"/>
      <c r="Y34" s="36"/>
      <c r="Z34" s="36"/>
      <c r="AA34" s="36"/>
      <c r="AB34" s="36"/>
    </row>
    <row r="35" spans="1:28" x14ac:dyDescent="0.3">
      <c r="A35" s="44"/>
      <c r="B35" s="43"/>
      <c r="C35" s="30" t="s">
        <v>1448</v>
      </c>
      <c r="D35" s="31"/>
      <c r="F35" s="36"/>
      <c r="G35" s="36"/>
      <c r="H35" s="36"/>
      <c r="I35" s="36"/>
      <c r="J35" s="36"/>
      <c r="K35" s="36"/>
      <c r="L35" s="36"/>
      <c r="N35" s="36"/>
      <c r="O35" s="36"/>
      <c r="P35" s="36"/>
      <c r="R35" s="36"/>
      <c r="S35" s="36"/>
      <c r="T35" s="36"/>
      <c r="V35" s="36"/>
      <c r="W35" s="36"/>
      <c r="X35" s="36"/>
      <c r="Y35" s="36"/>
      <c r="Z35" s="36"/>
      <c r="AA35" s="36"/>
      <c r="AB35" s="36"/>
    </row>
    <row r="36" spans="1:28" x14ac:dyDescent="0.3">
      <c r="A36" s="36"/>
      <c r="B36" s="30"/>
      <c r="C36" s="33"/>
      <c r="D36" s="34">
        <f>COUNTIF(personell!$O$2:$O$413,C35)</f>
        <v>39</v>
      </c>
      <c r="F36" s="36"/>
      <c r="G36" s="36"/>
      <c r="H36" s="36"/>
      <c r="I36" s="36"/>
      <c r="J36" s="36"/>
      <c r="K36" s="36"/>
      <c r="L36" s="36"/>
      <c r="N36" s="36"/>
      <c r="O36" s="36"/>
      <c r="P36" s="36"/>
      <c r="R36" s="36"/>
      <c r="S36" s="36"/>
      <c r="T36" s="36"/>
      <c r="V36" s="36"/>
      <c r="W36" s="36"/>
      <c r="X36" s="36"/>
      <c r="Y36" s="36"/>
      <c r="Z36" s="36"/>
      <c r="AA36" s="36"/>
      <c r="AB36" s="36"/>
    </row>
    <row r="37" spans="1:28" x14ac:dyDescent="0.3">
      <c r="A37" s="36"/>
      <c r="B37" s="32"/>
      <c r="F37" s="36"/>
      <c r="G37" s="36"/>
      <c r="H37" s="36"/>
      <c r="I37" s="36"/>
      <c r="J37" s="36"/>
      <c r="K37" s="36"/>
      <c r="L37" s="36"/>
      <c r="R37" s="36"/>
      <c r="S37" s="36"/>
      <c r="T37" s="36"/>
      <c r="V37" s="36"/>
      <c r="W37" s="36"/>
      <c r="X37" s="36"/>
      <c r="Y37" s="36"/>
      <c r="Z37" s="36"/>
      <c r="AA37" s="36"/>
      <c r="AB37" s="36"/>
    </row>
    <row r="38" spans="1:28" x14ac:dyDescent="0.3">
      <c r="B38" s="33"/>
      <c r="C38" s="30" t="s">
        <v>1449</v>
      </c>
      <c r="D38" s="31"/>
    </row>
    <row r="39" spans="1:28" x14ac:dyDescent="0.3">
      <c r="B39" s="30"/>
      <c r="C39" s="33"/>
      <c r="D39" s="34">
        <f>COUNTIF(personell!$O$2:$O$413,C38)</f>
        <v>13</v>
      </c>
    </row>
    <row r="40" spans="1:28" x14ac:dyDescent="0.3">
      <c r="B40" s="32"/>
    </row>
    <row r="41" spans="1:28" x14ac:dyDescent="0.3">
      <c r="B41" s="33"/>
      <c r="C41" s="30" t="s">
        <v>1457</v>
      </c>
      <c r="D41" s="31"/>
    </row>
    <row r="42" spans="1:28" x14ac:dyDescent="0.3">
      <c r="B42" s="35"/>
      <c r="C42" s="33"/>
      <c r="D42" s="34">
        <f>COUNTIF(personell!$O$2:$O$413,C41)</f>
        <v>6</v>
      </c>
    </row>
  </sheetData>
  <mergeCells count="2">
    <mergeCell ref="P2:Q2"/>
    <mergeCell ref="P3:Q3"/>
  </mergeCells>
  <pageMargins left="0.70866141732283472" right="0.70866141732283472" top="0.74803149606299213" bottom="0.74803149606299213" header="0.31496062992125984" footer="0.31496062992125984"/>
  <pageSetup paperSize="9" scale="63" orientation="landscape" r:id="rId1"/>
  <headerFooter>
    <oddHeader>&amp;C&amp;20&amp;K0070C0ORGANISATION CHART BICSMA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25"/>
  <sheetViews>
    <sheetView zoomScale="78" zoomScaleNormal="78" workbookViewId="0">
      <pane xSplit="1" ySplit="1" topLeftCell="B23" activePane="bottomRight" state="frozen"/>
      <selection pane="topRight" activeCell="B1" sqref="B1"/>
      <selection pane="bottomLeft" activeCell="A2" sqref="A2"/>
      <selection pane="bottomRight" activeCell="S418" sqref="S418"/>
    </sheetView>
  </sheetViews>
  <sheetFormatPr defaultRowHeight="14.4" x14ac:dyDescent="0.3"/>
  <cols>
    <col min="1" max="1" width="17.33203125" style="3" customWidth="1"/>
    <col min="2" max="2" width="25.44140625" customWidth="1"/>
    <col min="3" max="3" width="9.77734375" customWidth="1"/>
    <col min="4" max="4" width="14.5546875" customWidth="1"/>
    <col min="5" max="5" width="9.109375" style="1"/>
    <col min="6" max="6" width="12.5546875" style="1" customWidth="1"/>
    <col min="7" max="7" width="14.33203125" style="7" customWidth="1"/>
    <col min="8" max="8" width="13.44140625" style="7" customWidth="1"/>
    <col min="9" max="9" width="13.5546875" style="1" hidden="1" customWidth="1"/>
    <col min="10" max="10" width="9.88671875" style="47" hidden="1" customWidth="1"/>
    <col min="11" max="11" width="8.21875" style="47" hidden="1" customWidth="1"/>
    <col min="12" max="12" width="11.33203125" style="49" hidden="1" customWidth="1"/>
    <col min="13" max="13" width="17" style="6" customWidth="1"/>
    <col min="14" max="14" width="17.5546875" style="6" customWidth="1"/>
    <col min="15" max="15" width="24.109375" style="6" customWidth="1"/>
    <col min="16" max="16" width="11" style="12" customWidth="1"/>
    <col min="17" max="17" width="35.88671875" style="14" customWidth="1"/>
    <col min="18" max="18" width="13" style="14" customWidth="1"/>
    <col min="19" max="19" width="13.109375" style="17" customWidth="1"/>
    <col min="20" max="20" width="12" style="17" customWidth="1"/>
    <col min="21" max="21" width="13.33203125" style="18" hidden="1" customWidth="1"/>
    <col min="22" max="22" width="16.6640625" style="23" hidden="1" customWidth="1"/>
    <col min="23" max="23" width="13.109375" style="18" hidden="1" customWidth="1"/>
    <col min="24" max="24" width="13.33203125" style="18" hidden="1" customWidth="1"/>
    <col min="25" max="25" width="13.5546875" hidden="1" customWidth="1"/>
    <col min="26" max="27" width="12.33203125" hidden="1" customWidth="1"/>
    <col min="28" max="28" width="17.21875" hidden="1" customWidth="1"/>
    <col min="29" max="30" width="13.88671875" hidden="1" customWidth="1"/>
    <col min="31" max="31" width="11.44140625" hidden="1" customWidth="1"/>
    <col min="32" max="32" width="12.5546875" hidden="1" customWidth="1"/>
    <col min="33" max="33" width="10.44140625" hidden="1" customWidth="1"/>
    <col min="34" max="34" width="14.109375" customWidth="1"/>
  </cols>
  <sheetData>
    <row r="1" spans="1:34" s="20" customFormat="1" ht="43.2" x14ac:dyDescent="0.3">
      <c r="A1" s="19" t="s">
        <v>1302</v>
      </c>
      <c r="B1" s="20" t="s">
        <v>1303</v>
      </c>
      <c r="C1" s="20" t="s">
        <v>1304</v>
      </c>
      <c r="D1" s="20" t="s">
        <v>1305</v>
      </c>
      <c r="E1" s="20" t="s">
        <v>1306</v>
      </c>
      <c r="F1" s="20" t="s">
        <v>1307</v>
      </c>
      <c r="G1" s="56" t="s">
        <v>1308</v>
      </c>
      <c r="H1" s="56" t="s">
        <v>1309</v>
      </c>
      <c r="I1" s="56" t="s">
        <v>1310</v>
      </c>
      <c r="J1" s="48" t="s">
        <v>1311</v>
      </c>
      <c r="K1" s="48" t="s">
        <v>1312</v>
      </c>
      <c r="L1" s="56" t="s">
        <v>1313</v>
      </c>
      <c r="M1" s="56" t="s">
        <v>1314</v>
      </c>
      <c r="N1" s="56" t="s">
        <v>1315</v>
      </c>
      <c r="O1" s="56" t="s">
        <v>1316</v>
      </c>
      <c r="P1" s="19" t="s">
        <v>1317</v>
      </c>
      <c r="Q1" s="20" t="s">
        <v>1318</v>
      </c>
      <c r="R1" s="20" t="s">
        <v>1319</v>
      </c>
      <c r="S1" s="21" t="s">
        <v>1320</v>
      </c>
      <c r="T1" s="21" t="s">
        <v>1321</v>
      </c>
      <c r="U1" s="59" t="s">
        <v>1322</v>
      </c>
      <c r="V1" s="22" t="s">
        <v>1323</v>
      </c>
      <c r="W1" s="59" t="s">
        <v>1324</v>
      </c>
      <c r="X1" s="59" t="s">
        <v>1325</v>
      </c>
      <c r="Y1" s="20" t="s">
        <v>1326</v>
      </c>
      <c r="Z1" s="20" t="s">
        <v>1327</v>
      </c>
      <c r="AA1" s="20" t="s">
        <v>1328</v>
      </c>
      <c r="AB1" s="20" t="s">
        <v>1329</v>
      </c>
      <c r="AC1" s="20" t="s">
        <v>1075</v>
      </c>
      <c r="AD1" s="20" t="s">
        <v>1076</v>
      </c>
      <c r="AE1" s="20" t="s">
        <v>1077</v>
      </c>
      <c r="AF1" s="20" t="s">
        <v>1330</v>
      </c>
      <c r="AG1" s="20" t="s">
        <v>1331</v>
      </c>
    </row>
    <row r="2" spans="1:34" x14ac:dyDescent="0.3">
      <c r="A2" s="2" t="s">
        <v>995</v>
      </c>
      <c r="B2" s="6" t="s">
        <v>994</v>
      </c>
      <c r="C2" s="6"/>
      <c r="D2" s="6" t="s">
        <v>419</v>
      </c>
      <c r="E2" s="1" t="s">
        <v>410</v>
      </c>
      <c r="F2" s="1" t="s">
        <v>465</v>
      </c>
      <c r="G2" s="7">
        <v>23762</v>
      </c>
      <c r="H2" s="7">
        <v>39218</v>
      </c>
      <c r="I2" s="5"/>
      <c r="L2" s="50"/>
      <c r="M2" s="6" t="s">
        <v>1281</v>
      </c>
      <c r="N2" s="6" t="s">
        <v>1403</v>
      </c>
      <c r="O2" s="6" t="s">
        <v>1343</v>
      </c>
      <c r="P2" s="12" t="s">
        <v>998</v>
      </c>
      <c r="Q2" s="15" t="str">
        <f>VLOOKUP(P2,functions!$A$2:$H$69,3,FALSE)</f>
        <v>CEO</v>
      </c>
      <c r="R2" s="57"/>
      <c r="S2" s="17">
        <f>VLOOKUP(P2,functions!$A$2:$H$69,8,FALSE)</f>
        <v>0</v>
      </c>
      <c r="T2" s="17">
        <f t="shared" ref="T2:T65" ca="1" si="0">YEAR(TODAY())-YEAR(H2)</f>
        <v>11</v>
      </c>
      <c r="U2" s="18" t="e">
        <f ca="1">VLOOKUP(T2,'salary scales'!$A$1:$F$10,S2+1,FALSE)</f>
        <v>#N/A</v>
      </c>
      <c r="V2" s="23">
        <f>VLOOKUP(P2,functions!$A$2:$H$69,5,FALSE)</f>
        <v>1</v>
      </c>
      <c r="W2" s="18">
        <v>5500</v>
      </c>
      <c r="X2" s="18">
        <f t="shared" ref="X2:X65" si="1">IF(W2="",U2*V2,W2)</f>
        <v>5500</v>
      </c>
      <c r="Y2" s="18">
        <f t="shared" ref="Y2:Y65" si="2">$Y$415*X2</f>
        <v>440</v>
      </c>
      <c r="Z2" s="18"/>
      <c r="AA2" s="18"/>
      <c r="AC2" s="18"/>
      <c r="AD2" s="18"/>
      <c r="AE2" s="18"/>
      <c r="AG2" t="str">
        <f t="shared" ref="AG2:AG65" si="3">IF(G2&lt;23012,IF(H2&gt;41275,1,""),"")</f>
        <v/>
      </c>
    </row>
    <row r="3" spans="1:34" x14ac:dyDescent="0.3">
      <c r="A3" s="2" t="s">
        <v>996</v>
      </c>
      <c r="B3" s="6" t="s">
        <v>994</v>
      </c>
      <c r="C3" s="6"/>
      <c r="D3" s="6" t="s">
        <v>424</v>
      </c>
      <c r="E3" s="1" t="s">
        <v>410</v>
      </c>
      <c r="F3" s="1" t="s">
        <v>465</v>
      </c>
      <c r="G3" s="7">
        <v>22072</v>
      </c>
      <c r="H3" s="7">
        <v>39218</v>
      </c>
      <c r="I3" s="5"/>
      <c r="L3" s="50"/>
      <c r="M3" s="6" t="s">
        <v>1281</v>
      </c>
      <c r="N3" s="6" t="s">
        <v>1403</v>
      </c>
      <c r="O3" s="6" t="s">
        <v>1343</v>
      </c>
      <c r="P3" s="12" t="s">
        <v>998</v>
      </c>
      <c r="Q3" s="15" t="str">
        <f>VLOOKUP(P3,functions!$A$2:$H$69,3,FALSE)</f>
        <v>CEO</v>
      </c>
      <c r="R3" s="15"/>
      <c r="S3" s="17">
        <f>VLOOKUP(P3,functions!$A$2:$H$69,8,FALSE)</f>
        <v>0</v>
      </c>
      <c r="T3" s="17">
        <f t="shared" ca="1" si="0"/>
        <v>11</v>
      </c>
      <c r="U3" s="18" t="e">
        <f ca="1">VLOOKUP(T3,'salary scales'!$A$1:$F$10,S3+1,FALSE)</f>
        <v>#N/A</v>
      </c>
      <c r="V3" s="23">
        <f>VLOOKUP(P3,functions!$A$2:$H$69,5,FALSE)</f>
        <v>1</v>
      </c>
      <c r="W3" s="18">
        <v>5500</v>
      </c>
      <c r="X3" s="18">
        <f t="shared" si="1"/>
        <v>5500</v>
      </c>
      <c r="Y3" s="18">
        <f t="shared" si="2"/>
        <v>440</v>
      </c>
      <c r="Z3" s="18"/>
      <c r="AA3" s="18"/>
      <c r="AC3" s="18"/>
      <c r="AD3" s="18"/>
      <c r="AE3" s="18"/>
      <c r="AG3" t="str">
        <f t="shared" si="3"/>
        <v/>
      </c>
      <c r="AH3" s="28"/>
    </row>
    <row r="4" spans="1:34" x14ac:dyDescent="0.3">
      <c r="A4" s="2" t="s">
        <v>997</v>
      </c>
      <c r="B4" s="6" t="s">
        <v>994</v>
      </c>
      <c r="C4" s="6"/>
      <c r="D4" s="6" t="s">
        <v>425</v>
      </c>
      <c r="E4" s="1" t="s">
        <v>410</v>
      </c>
      <c r="F4" s="1" t="s">
        <v>465</v>
      </c>
      <c r="G4" s="7">
        <v>25910</v>
      </c>
      <c r="H4" s="7">
        <v>39218</v>
      </c>
      <c r="I4" s="5"/>
      <c r="J4" s="47">
        <v>7</v>
      </c>
      <c r="K4" s="47">
        <v>2</v>
      </c>
      <c r="L4" s="50" t="s">
        <v>1425</v>
      </c>
      <c r="M4" s="6" t="s">
        <v>1281</v>
      </c>
      <c r="N4" s="6" t="s">
        <v>1403</v>
      </c>
      <c r="O4" s="6" t="s">
        <v>1343</v>
      </c>
      <c r="P4" s="12" t="s">
        <v>998</v>
      </c>
      <c r="Q4" s="15" t="str">
        <f>VLOOKUP(P4,functions!$A$2:$H$69,3,FALSE)</f>
        <v>CEO</v>
      </c>
      <c r="R4" s="15"/>
      <c r="S4" s="17">
        <f>VLOOKUP(P4,functions!$A$2:$H$69,8,FALSE)</f>
        <v>0</v>
      </c>
      <c r="T4" s="17">
        <f t="shared" ca="1" si="0"/>
        <v>11</v>
      </c>
      <c r="U4" s="18" t="e">
        <f ca="1">VLOOKUP(T4,'salary scales'!$A$1:$F$10,S4+1,FALSE)</f>
        <v>#N/A</v>
      </c>
      <c r="V4" s="23">
        <f>VLOOKUP(P4,functions!$A$2:$H$69,5,FALSE)</f>
        <v>1</v>
      </c>
      <c r="W4" s="18">
        <v>5500</v>
      </c>
      <c r="X4" s="18">
        <f t="shared" si="1"/>
        <v>5500</v>
      </c>
      <c r="Y4" s="18">
        <f t="shared" si="2"/>
        <v>440</v>
      </c>
      <c r="Z4" s="18"/>
      <c r="AA4" s="18"/>
      <c r="AC4" s="18"/>
      <c r="AD4" s="18"/>
      <c r="AE4" s="18"/>
      <c r="AG4" t="str">
        <f t="shared" si="3"/>
        <v/>
      </c>
    </row>
    <row r="5" spans="1:34" x14ac:dyDescent="0.3">
      <c r="A5" s="2" t="s">
        <v>0</v>
      </c>
      <c r="B5" t="s">
        <v>910</v>
      </c>
      <c r="C5" t="s">
        <v>743</v>
      </c>
      <c r="D5" t="s">
        <v>516</v>
      </c>
      <c r="E5" s="1" t="s">
        <v>410</v>
      </c>
      <c r="F5" s="1" t="s">
        <v>465</v>
      </c>
      <c r="G5" s="7">
        <v>27526</v>
      </c>
      <c r="H5" s="7">
        <v>41199</v>
      </c>
      <c r="I5" s="1" t="s">
        <v>1081</v>
      </c>
      <c r="M5" s="6" t="s">
        <v>1281</v>
      </c>
      <c r="N5" s="6" t="s">
        <v>1435</v>
      </c>
      <c r="O5" s="6" t="s">
        <v>1443</v>
      </c>
      <c r="P5" s="12" t="s">
        <v>1054</v>
      </c>
      <c r="Q5" s="15" t="str">
        <f>VLOOKUP(P5,functions!$A$2:$H$69,3,FALSE)</f>
        <v>Production assistant</v>
      </c>
      <c r="R5" s="15"/>
      <c r="S5" s="17">
        <f>VLOOKUP(P5,functions!$A$2:$H$69,8,FALSE)</f>
        <v>1</v>
      </c>
      <c r="T5" s="17">
        <f t="shared" ca="1" si="0"/>
        <v>6</v>
      </c>
      <c r="U5" s="18">
        <f ca="1">VLOOKUP(T5,'salary scales'!$A$1:$F$10,S5+1,FALSE)</f>
        <v>1861.13</v>
      </c>
      <c r="V5" s="23">
        <f>VLOOKUP(P5,functions!$A$2:$H$69,5,FALSE)</f>
        <v>1.00064</v>
      </c>
      <c r="X5" s="18">
        <f t="shared" ca="1" si="1"/>
        <v>1862.3211232000001</v>
      </c>
      <c r="Y5" s="18">
        <f t="shared" ca="1" si="2"/>
        <v>148.98568985600002</v>
      </c>
      <c r="Z5" s="18">
        <f t="shared" ref="Z5:Z68" ca="1" si="4">IF(X5&lt;$Z$415,$Z$414*X5,$Z$414*$Z$415)</f>
        <v>995.87124999999992</v>
      </c>
      <c r="AA5" s="18">
        <f t="shared" ref="AA5:AA68" ca="1" si="5">$AA$415*X5</f>
        <v>144.32988704800002</v>
      </c>
      <c r="AB5" s="18">
        <f t="shared" ref="AB5:AB68" ca="1" si="6">$AB$415*X5</f>
        <v>31.659459094400002</v>
      </c>
      <c r="AC5" s="18">
        <f t="shared" ref="AC5:AC68" ca="1" si="7">$AC$415*X5</f>
        <v>41.715993159680004</v>
      </c>
      <c r="AD5" s="18">
        <f t="shared" ref="AD5:AD68" ca="1" si="8">$AD$415*X5</f>
        <v>86.597932228800005</v>
      </c>
      <c r="AE5" s="18">
        <f t="shared" ref="AE5:AE68" ca="1" si="9">$AE$415*X5</f>
        <v>10.056534065280001</v>
      </c>
      <c r="AF5" s="18">
        <f t="shared" ref="AF5:AF68" ca="1" si="10">$AF$415*(X5-(V5*$AF$414))</f>
        <v>75.936568320000021</v>
      </c>
      <c r="AG5" t="str">
        <f t="shared" si="3"/>
        <v/>
      </c>
    </row>
    <row r="6" spans="1:34" x14ac:dyDescent="0.3">
      <c r="A6" s="2" t="s">
        <v>1</v>
      </c>
      <c r="B6" t="s">
        <v>913</v>
      </c>
      <c r="C6" t="s">
        <v>743</v>
      </c>
      <c r="D6" t="s">
        <v>534</v>
      </c>
      <c r="E6" s="1" t="s">
        <v>410</v>
      </c>
      <c r="F6" s="1" t="s">
        <v>465</v>
      </c>
      <c r="G6" s="7">
        <v>20829</v>
      </c>
      <c r="H6" s="7">
        <v>40101</v>
      </c>
      <c r="I6" s="1" t="s">
        <v>1081</v>
      </c>
      <c r="M6" s="6" t="s">
        <v>1283</v>
      </c>
      <c r="N6" s="6" t="s">
        <v>1405</v>
      </c>
      <c r="O6" s="6" t="s">
        <v>1444</v>
      </c>
      <c r="P6" s="12" t="s">
        <v>1078</v>
      </c>
      <c r="Q6" s="15" t="str">
        <f>VLOOKUP(P6,functions!$A$2:$H$69,3,FALSE)</f>
        <v>Receptionist</v>
      </c>
      <c r="R6" s="15"/>
      <c r="S6" s="17">
        <f>VLOOKUP(P6,functions!$A$2:$H$69,8,FALSE)</f>
        <v>2</v>
      </c>
      <c r="T6" s="17">
        <f t="shared" ca="1" si="0"/>
        <v>9</v>
      </c>
      <c r="U6" s="18">
        <f ca="1">VLOOKUP(T6,'salary scales'!$A$1:$F$10,S6+1,FALSE)</f>
        <v>1939.17</v>
      </c>
      <c r="V6" s="23">
        <f>VLOOKUP(P6,functions!$A$2:$H$69,5,FALSE)</f>
        <v>0.8</v>
      </c>
      <c r="X6" s="18">
        <f t="shared" ca="1" si="1"/>
        <v>1551.3360000000002</v>
      </c>
      <c r="Y6" s="18">
        <f t="shared" ca="1" si="2"/>
        <v>124.10688000000002</v>
      </c>
      <c r="Z6" s="18">
        <f t="shared" ca="1" si="4"/>
        <v>995.87124999999992</v>
      </c>
      <c r="AA6" s="18">
        <f t="shared" ca="1" si="5"/>
        <v>120.22854000000002</v>
      </c>
      <c r="AB6" s="18">
        <f t="shared" ca="1" si="6"/>
        <v>26.372712000000007</v>
      </c>
      <c r="AC6" s="18">
        <f t="shared" ca="1" si="7"/>
        <v>34.749926400000007</v>
      </c>
      <c r="AD6" s="18">
        <f t="shared" ca="1" si="8"/>
        <v>72.137124000000014</v>
      </c>
      <c r="AE6" s="18">
        <f t="shared" ca="1" si="9"/>
        <v>8.3772144000000015</v>
      </c>
      <c r="AF6" s="18">
        <f t="shared" ca="1" si="10"/>
        <v>66.953600000000023</v>
      </c>
      <c r="AG6" t="str">
        <f t="shared" si="3"/>
        <v/>
      </c>
    </row>
    <row r="7" spans="1:34" x14ac:dyDescent="0.3">
      <c r="A7" s="2" t="s">
        <v>2</v>
      </c>
      <c r="B7" t="s">
        <v>894</v>
      </c>
      <c r="D7" t="s">
        <v>496</v>
      </c>
      <c r="E7" s="1" t="s">
        <v>410</v>
      </c>
      <c r="F7" s="1" t="s">
        <v>465</v>
      </c>
      <c r="G7" s="7">
        <v>27734</v>
      </c>
      <c r="H7" s="7">
        <v>40374</v>
      </c>
      <c r="I7" s="1" t="s">
        <v>1081</v>
      </c>
      <c r="J7" s="47">
        <v>1</v>
      </c>
      <c r="K7" s="47">
        <v>1</v>
      </c>
      <c r="L7" s="49" t="s">
        <v>1422</v>
      </c>
      <c r="M7" s="6" t="s">
        <v>1281</v>
      </c>
      <c r="N7" s="6" t="s">
        <v>1335</v>
      </c>
      <c r="O7" s="6" t="s">
        <v>1445</v>
      </c>
      <c r="P7" s="12" t="s">
        <v>1020</v>
      </c>
      <c r="Q7" s="15" t="str">
        <f>VLOOKUP(P7,functions!$A$2:$H$69,3,FALSE)</f>
        <v>In-house sales team leader</v>
      </c>
      <c r="R7" s="15"/>
      <c r="S7" s="17">
        <f>VLOOKUP(P7,functions!$A$2:$H$69,8,FALSE)</f>
        <v>4</v>
      </c>
      <c r="T7" s="17">
        <f t="shared" ca="1" si="0"/>
        <v>8</v>
      </c>
      <c r="U7" s="18">
        <f ca="1">VLOOKUP(T7,'salary scales'!$A$1:$F$10,S7+1,FALSE)</f>
        <v>2222.98</v>
      </c>
      <c r="V7" s="23">
        <f>VLOOKUP(P7,functions!$A$2:$H$69,5,FALSE)</f>
        <v>1</v>
      </c>
      <c r="X7" s="18">
        <f t="shared" ca="1" si="1"/>
        <v>2222.98</v>
      </c>
      <c r="Y7" s="18">
        <f t="shared" ca="1" si="2"/>
        <v>177.83840000000001</v>
      </c>
      <c r="Z7" s="18">
        <f t="shared" ca="1" si="4"/>
        <v>995.87124999999992</v>
      </c>
      <c r="AA7" s="18">
        <f t="shared" ca="1" si="5"/>
        <v>172.28094999999999</v>
      </c>
      <c r="AB7" s="18">
        <f t="shared" ca="1" si="6"/>
        <v>37.790660000000003</v>
      </c>
      <c r="AC7" s="18">
        <f t="shared" ca="1" si="7"/>
        <v>49.794752000000003</v>
      </c>
      <c r="AD7" s="18">
        <f t="shared" ca="1" si="8"/>
        <v>103.36857000000001</v>
      </c>
      <c r="AE7" s="18">
        <f t="shared" ca="1" si="9"/>
        <v>12.004092</v>
      </c>
      <c r="AF7" s="18">
        <f t="shared" ca="1" si="10"/>
        <v>112.07300000000001</v>
      </c>
      <c r="AG7" t="str">
        <f t="shared" si="3"/>
        <v/>
      </c>
    </row>
    <row r="8" spans="1:34" x14ac:dyDescent="0.3">
      <c r="A8" s="2" t="s">
        <v>3</v>
      </c>
      <c r="B8" t="s">
        <v>894</v>
      </c>
      <c r="D8" t="s">
        <v>607</v>
      </c>
      <c r="E8" s="1" t="s">
        <v>410</v>
      </c>
      <c r="F8" s="1" t="s">
        <v>465</v>
      </c>
      <c r="G8" s="7">
        <v>30986</v>
      </c>
      <c r="H8" s="7">
        <v>40744</v>
      </c>
      <c r="I8" s="1" t="s">
        <v>1081</v>
      </c>
      <c r="J8" s="47">
        <v>4</v>
      </c>
      <c r="K8" s="47">
        <v>1</v>
      </c>
      <c r="L8" s="49" t="s">
        <v>1424</v>
      </c>
      <c r="M8" s="6" t="s">
        <v>1281</v>
      </c>
      <c r="N8" s="6" t="s">
        <v>1435</v>
      </c>
      <c r="O8" s="6" t="s">
        <v>1446</v>
      </c>
      <c r="P8" s="12" t="s">
        <v>1053</v>
      </c>
      <c r="Q8" s="15" t="str">
        <f>VLOOKUP(P8,functions!$A$2:$H$69,3,FALSE)</f>
        <v>Production worker</v>
      </c>
      <c r="R8" s="15"/>
      <c r="S8" s="17">
        <f>VLOOKUP(P8,functions!$A$2:$H$69,8,FALSE)</f>
        <v>2</v>
      </c>
      <c r="T8" s="17">
        <f t="shared" ca="1" si="0"/>
        <v>7</v>
      </c>
      <c r="U8" s="18">
        <f ca="1">VLOOKUP(T8,'salary scales'!$A$1:$F$10,S8+1,FALSE)</f>
        <v>1939.17</v>
      </c>
      <c r="V8" s="23">
        <f>VLOOKUP(P8,functions!$A$2:$H$69,5,FALSE)</f>
        <v>1.00064</v>
      </c>
      <c r="X8" s="18">
        <f t="shared" ca="1" si="1"/>
        <v>1940.4110688000001</v>
      </c>
      <c r="Y8" s="18">
        <f t="shared" ca="1" si="2"/>
        <v>155.232885504</v>
      </c>
      <c r="Z8" s="18">
        <f t="shared" ca="1" si="4"/>
        <v>995.87124999999992</v>
      </c>
      <c r="AA8" s="18">
        <f t="shared" ca="1" si="5"/>
        <v>150.38185783200001</v>
      </c>
      <c r="AB8" s="18">
        <f t="shared" ca="1" si="6"/>
        <v>32.986988169600004</v>
      </c>
      <c r="AC8" s="18">
        <f t="shared" ca="1" si="7"/>
        <v>43.465207941119999</v>
      </c>
      <c r="AD8" s="18">
        <f t="shared" ca="1" si="8"/>
        <v>90.229114699199997</v>
      </c>
      <c r="AE8" s="18">
        <f t="shared" ca="1" si="9"/>
        <v>10.478219771520001</v>
      </c>
      <c r="AF8" s="18">
        <f t="shared" ca="1" si="10"/>
        <v>83.745562880000023</v>
      </c>
      <c r="AG8" t="str">
        <f t="shared" si="3"/>
        <v/>
      </c>
    </row>
    <row r="9" spans="1:34" x14ac:dyDescent="0.3">
      <c r="A9" s="2" t="s">
        <v>4</v>
      </c>
      <c r="B9" t="s">
        <v>894</v>
      </c>
      <c r="D9" t="s">
        <v>419</v>
      </c>
      <c r="E9" s="1" t="s">
        <v>410</v>
      </c>
      <c r="F9" s="1" t="s">
        <v>465</v>
      </c>
      <c r="G9" s="7">
        <v>27933</v>
      </c>
      <c r="H9" s="7">
        <v>40701</v>
      </c>
      <c r="I9" s="1" t="s">
        <v>1081</v>
      </c>
      <c r="M9" s="6" t="s">
        <v>1281</v>
      </c>
      <c r="N9" s="6" t="s">
        <v>1278</v>
      </c>
      <c r="O9" s="6" t="s">
        <v>1278</v>
      </c>
      <c r="P9" s="12" t="s">
        <v>1036</v>
      </c>
      <c r="Q9" s="15" t="str">
        <f>VLOOKUP(P9,functions!$A$2:$H$69,3,FALSE)</f>
        <v>Auditor</v>
      </c>
      <c r="R9" s="15"/>
      <c r="S9" s="17">
        <f>VLOOKUP(P9,functions!$A$2:$H$69,8,FALSE)</f>
        <v>3</v>
      </c>
      <c r="T9" s="17">
        <f t="shared" ca="1" si="0"/>
        <v>7</v>
      </c>
      <c r="U9" s="18">
        <f ca="1">VLOOKUP(T9,'salary scales'!$A$1:$F$10,S9+1,FALSE)</f>
        <v>2074.52</v>
      </c>
      <c r="V9" s="23">
        <f>VLOOKUP(P9,functions!$A$2:$H$69,5,FALSE)</f>
        <v>1</v>
      </c>
      <c r="X9" s="18">
        <f t="shared" ca="1" si="1"/>
        <v>2074.52</v>
      </c>
      <c r="Y9" s="18">
        <f t="shared" ca="1" si="2"/>
        <v>165.9616</v>
      </c>
      <c r="Z9" s="18">
        <f t="shared" ca="1" si="4"/>
        <v>995.87124999999992</v>
      </c>
      <c r="AA9" s="18">
        <f t="shared" ca="1" si="5"/>
        <v>160.77529999999999</v>
      </c>
      <c r="AB9" s="18">
        <f t="shared" ca="1" si="6"/>
        <v>35.266840000000002</v>
      </c>
      <c r="AC9" s="18">
        <f t="shared" ca="1" si="7"/>
        <v>46.469248</v>
      </c>
      <c r="AD9" s="18">
        <f t="shared" ca="1" si="8"/>
        <v>96.465180000000004</v>
      </c>
      <c r="AE9" s="18">
        <f t="shared" ca="1" si="9"/>
        <v>11.202408</v>
      </c>
      <c r="AF9" s="18">
        <f t="shared" ca="1" si="10"/>
        <v>97.227000000000004</v>
      </c>
      <c r="AG9" t="str">
        <f t="shared" si="3"/>
        <v/>
      </c>
    </row>
    <row r="10" spans="1:34" x14ac:dyDescent="0.3">
      <c r="A10" s="2" t="s">
        <v>5</v>
      </c>
      <c r="B10" t="s">
        <v>894</v>
      </c>
      <c r="D10" t="s">
        <v>608</v>
      </c>
      <c r="E10" s="1" t="s">
        <v>410</v>
      </c>
      <c r="F10" s="1" t="s">
        <v>465</v>
      </c>
      <c r="G10" s="7">
        <v>26341</v>
      </c>
      <c r="H10" s="7">
        <v>40639</v>
      </c>
      <c r="I10" s="1" t="s">
        <v>1081</v>
      </c>
      <c r="M10" s="6" t="s">
        <v>1281</v>
      </c>
      <c r="N10" s="6" t="s">
        <v>1435</v>
      </c>
      <c r="O10" s="6" t="s">
        <v>1443</v>
      </c>
      <c r="P10" s="12" t="s">
        <v>1053</v>
      </c>
      <c r="Q10" s="15" t="str">
        <f>VLOOKUP(P10,functions!$A$2:$H$69,3,FALSE)</f>
        <v>Production worker</v>
      </c>
      <c r="R10" s="15"/>
      <c r="S10" s="17">
        <f>VLOOKUP(P10,functions!$A$2:$H$69,8,FALSE)</f>
        <v>2</v>
      </c>
      <c r="T10" s="17">
        <f t="shared" ca="1" si="0"/>
        <v>7</v>
      </c>
      <c r="U10" s="18">
        <f ca="1">VLOOKUP(T10,'salary scales'!$A$1:$F$10,S10+1,FALSE)</f>
        <v>1939.17</v>
      </c>
      <c r="V10" s="23">
        <f>VLOOKUP(P10,functions!$A$2:$H$69,5,FALSE)</f>
        <v>1.00064</v>
      </c>
      <c r="X10" s="18">
        <f t="shared" ca="1" si="1"/>
        <v>1940.4110688000001</v>
      </c>
      <c r="Y10" s="18">
        <f t="shared" ca="1" si="2"/>
        <v>155.232885504</v>
      </c>
      <c r="Z10" s="18">
        <f t="shared" ca="1" si="4"/>
        <v>995.87124999999992</v>
      </c>
      <c r="AA10" s="18">
        <f t="shared" ca="1" si="5"/>
        <v>150.38185783200001</v>
      </c>
      <c r="AB10" s="18">
        <f t="shared" ca="1" si="6"/>
        <v>32.986988169600004</v>
      </c>
      <c r="AC10" s="18">
        <f t="shared" ca="1" si="7"/>
        <v>43.465207941119999</v>
      </c>
      <c r="AD10" s="18">
        <f t="shared" ca="1" si="8"/>
        <v>90.229114699199997</v>
      </c>
      <c r="AE10" s="18">
        <f t="shared" ca="1" si="9"/>
        <v>10.478219771520001</v>
      </c>
      <c r="AF10" s="18">
        <f t="shared" ca="1" si="10"/>
        <v>83.745562880000023</v>
      </c>
      <c r="AG10" t="str">
        <f t="shared" si="3"/>
        <v/>
      </c>
    </row>
    <row r="11" spans="1:34" x14ac:dyDescent="0.3">
      <c r="A11" s="2" t="s">
        <v>6</v>
      </c>
      <c r="B11" t="s">
        <v>816</v>
      </c>
      <c r="D11" t="s">
        <v>555</v>
      </c>
      <c r="E11" s="1" t="s">
        <v>410</v>
      </c>
      <c r="F11" s="1" t="s">
        <v>465</v>
      </c>
      <c r="G11" s="7">
        <v>26131</v>
      </c>
      <c r="H11" s="7">
        <v>39886</v>
      </c>
      <c r="I11" s="1" t="s">
        <v>1081</v>
      </c>
      <c r="J11" s="47">
        <v>10</v>
      </c>
      <c r="K11" s="47">
        <v>4</v>
      </c>
      <c r="L11" s="49" t="s">
        <v>1291</v>
      </c>
      <c r="M11" s="6" t="s">
        <v>1281</v>
      </c>
      <c r="N11" s="6" t="s">
        <v>1435</v>
      </c>
      <c r="O11" s="6" t="s">
        <v>1443</v>
      </c>
      <c r="P11" s="12" t="s">
        <v>1053</v>
      </c>
      <c r="Q11" s="15" t="str">
        <f>VLOOKUP(P11,functions!$A$2:$H$69,3,FALSE)</f>
        <v>Production worker</v>
      </c>
      <c r="R11" s="15"/>
      <c r="S11" s="17">
        <f>VLOOKUP(P11,functions!$A$2:$H$69,8,FALSE)</f>
        <v>2</v>
      </c>
      <c r="T11" s="17">
        <f t="shared" ca="1" si="0"/>
        <v>9</v>
      </c>
      <c r="U11" s="18">
        <f ca="1">VLOOKUP(T11,'salary scales'!$A$1:$F$10,S11+1,FALSE)</f>
        <v>1939.17</v>
      </c>
      <c r="V11" s="23">
        <f>VLOOKUP(P11,functions!$A$2:$H$69,5,FALSE)</f>
        <v>1.00064</v>
      </c>
      <c r="X11" s="18">
        <f t="shared" ca="1" si="1"/>
        <v>1940.4110688000001</v>
      </c>
      <c r="Y11" s="18">
        <f t="shared" ca="1" si="2"/>
        <v>155.232885504</v>
      </c>
      <c r="Z11" s="18">
        <f t="shared" ca="1" si="4"/>
        <v>995.87124999999992</v>
      </c>
      <c r="AA11" s="18">
        <f t="shared" ca="1" si="5"/>
        <v>150.38185783200001</v>
      </c>
      <c r="AB11" s="18">
        <f t="shared" ca="1" si="6"/>
        <v>32.986988169600004</v>
      </c>
      <c r="AC11" s="18">
        <f t="shared" ca="1" si="7"/>
        <v>43.465207941119999</v>
      </c>
      <c r="AD11" s="18">
        <f t="shared" ca="1" si="8"/>
        <v>90.229114699199997</v>
      </c>
      <c r="AE11" s="18">
        <f t="shared" ca="1" si="9"/>
        <v>10.478219771520001</v>
      </c>
      <c r="AF11" s="18">
        <f t="shared" ca="1" si="10"/>
        <v>83.745562880000023</v>
      </c>
      <c r="AG11" t="str">
        <f t="shared" si="3"/>
        <v/>
      </c>
    </row>
    <row r="12" spans="1:34" x14ac:dyDescent="0.3">
      <c r="A12" s="2" t="s">
        <v>7</v>
      </c>
      <c r="B12" t="s">
        <v>816</v>
      </c>
      <c r="D12" t="s">
        <v>555</v>
      </c>
      <c r="E12" s="1" t="s">
        <v>410</v>
      </c>
      <c r="F12" s="1" t="s">
        <v>465</v>
      </c>
      <c r="G12" s="7">
        <v>23762</v>
      </c>
      <c r="H12" s="7">
        <v>40222</v>
      </c>
      <c r="I12" s="1" t="s">
        <v>1081</v>
      </c>
      <c r="M12" s="6" t="s">
        <v>1281</v>
      </c>
      <c r="N12" s="6" t="s">
        <v>1405</v>
      </c>
      <c r="O12" s="6" t="s">
        <v>1447</v>
      </c>
      <c r="P12" s="12" t="s">
        <v>1070</v>
      </c>
      <c r="Q12" s="15" t="str">
        <f>VLOOKUP(P12,functions!$A$2:$H$69,3,FALSE)</f>
        <v>Employee Technical Service</v>
      </c>
      <c r="R12" s="15"/>
      <c r="S12" s="17">
        <f>VLOOKUP(P12,functions!$A$2:$H$69,8,FALSE)</f>
        <v>2</v>
      </c>
      <c r="T12" s="17">
        <f t="shared" ca="1" si="0"/>
        <v>8</v>
      </c>
      <c r="U12" s="18">
        <f ca="1">VLOOKUP(T12,'salary scales'!$A$1:$F$10,S12+1,FALSE)</f>
        <v>1939.17</v>
      </c>
      <c r="V12" s="23">
        <f>VLOOKUP(P12,functions!$A$2:$H$69,5,FALSE)</f>
        <v>1</v>
      </c>
      <c r="X12" s="18">
        <f t="shared" ca="1" si="1"/>
        <v>1939.17</v>
      </c>
      <c r="Y12" s="18">
        <f t="shared" ca="1" si="2"/>
        <v>155.1336</v>
      </c>
      <c r="Z12" s="18">
        <f t="shared" ca="1" si="4"/>
        <v>995.87124999999992</v>
      </c>
      <c r="AA12" s="18">
        <f t="shared" ca="1" si="5"/>
        <v>150.285675</v>
      </c>
      <c r="AB12" s="18">
        <f t="shared" ca="1" si="6"/>
        <v>32.965890000000002</v>
      </c>
      <c r="AC12" s="18">
        <f t="shared" ca="1" si="7"/>
        <v>43.437407999999998</v>
      </c>
      <c r="AD12" s="18">
        <f t="shared" ca="1" si="8"/>
        <v>90.171405000000007</v>
      </c>
      <c r="AE12" s="18">
        <f t="shared" ca="1" si="9"/>
        <v>10.471518000000001</v>
      </c>
      <c r="AF12" s="18">
        <f t="shared" ca="1" si="10"/>
        <v>83.692000000000007</v>
      </c>
      <c r="AG12" t="str">
        <f t="shared" si="3"/>
        <v/>
      </c>
    </row>
    <row r="13" spans="1:34" x14ac:dyDescent="0.3">
      <c r="A13" s="2" t="s">
        <v>8</v>
      </c>
      <c r="B13" s="4" t="s">
        <v>816</v>
      </c>
      <c r="D13" t="s">
        <v>532</v>
      </c>
      <c r="E13" s="1" t="s">
        <v>410</v>
      </c>
      <c r="F13" s="1" t="s">
        <v>468</v>
      </c>
      <c r="G13" s="7">
        <v>29388</v>
      </c>
      <c r="H13" s="7">
        <v>39789</v>
      </c>
      <c r="I13" s="1" t="s">
        <v>1081</v>
      </c>
      <c r="J13" s="47">
        <v>1</v>
      </c>
      <c r="K13" s="47">
        <v>1</v>
      </c>
      <c r="L13" s="49" t="s">
        <v>1422</v>
      </c>
      <c r="M13" s="6" t="s">
        <v>1281</v>
      </c>
      <c r="N13" s="6" t="s">
        <v>1438</v>
      </c>
      <c r="O13" s="6" t="s">
        <v>1448</v>
      </c>
      <c r="P13" s="12" t="s">
        <v>1056</v>
      </c>
      <c r="Q13" s="15" t="str">
        <f>VLOOKUP(P13,functions!$A$2:$H$69,3,FALSE)</f>
        <v>Team leader Load and Unload</v>
      </c>
      <c r="R13" s="15" t="s">
        <v>1083</v>
      </c>
      <c r="S13" s="17">
        <f>VLOOKUP(P13,functions!$A$2:$H$69,8,FALSE)</f>
        <v>3</v>
      </c>
      <c r="T13" s="17">
        <f t="shared" ca="1" si="0"/>
        <v>10</v>
      </c>
      <c r="U13" s="18" t="e">
        <f ca="1">VLOOKUP(T13,'salary scales'!$A$1:$F$10,S13+1,FALSE)</f>
        <v>#N/A</v>
      </c>
      <c r="V13" s="23">
        <f>VLOOKUP(P13,functions!$A$2:$H$69,5,FALSE)</f>
        <v>1</v>
      </c>
      <c r="X13" s="18" t="e">
        <f t="shared" ca="1" si="1"/>
        <v>#N/A</v>
      </c>
      <c r="Y13" s="18" t="e">
        <f t="shared" ca="1" si="2"/>
        <v>#N/A</v>
      </c>
      <c r="Z13" s="18" t="e">
        <f t="shared" ca="1" si="4"/>
        <v>#N/A</v>
      </c>
      <c r="AA13" s="18" t="e">
        <f t="shared" ca="1" si="5"/>
        <v>#N/A</v>
      </c>
      <c r="AB13" s="18" t="e">
        <f t="shared" ca="1" si="6"/>
        <v>#N/A</v>
      </c>
      <c r="AC13" s="18" t="e">
        <f t="shared" ca="1" si="7"/>
        <v>#N/A</v>
      </c>
      <c r="AD13" s="18" t="e">
        <f t="shared" ca="1" si="8"/>
        <v>#N/A</v>
      </c>
      <c r="AE13" s="18" t="e">
        <f t="shared" ca="1" si="9"/>
        <v>#N/A</v>
      </c>
      <c r="AF13" s="18" t="e">
        <f t="shared" ca="1" si="10"/>
        <v>#N/A</v>
      </c>
      <c r="AG13" t="str">
        <f t="shared" si="3"/>
        <v/>
      </c>
    </row>
    <row r="14" spans="1:34" x14ac:dyDescent="0.3">
      <c r="A14" s="2" t="s">
        <v>9</v>
      </c>
      <c r="B14" t="s">
        <v>816</v>
      </c>
      <c r="D14" t="s">
        <v>699</v>
      </c>
      <c r="E14" s="1" t="s">
        <v>1467</v>
      </c>
      <c r="F14" s="1" t="s">
        <v>465</v>
      </c>
      <c r="G14" s="7">
        <v>20819</v>
      </c>
      <c r="H14" s="7">
        <v>40404</v>
      </c>
      <c r="I14" s="1" t="s">
        <v>1420</v>
      </c>
      <c r="J14" s="47">
        <v>14</v>
      </c>
      <c r="K14" s="47">
        <v>5</v>
      </c>
      <c r="L14" s="49" t="s">
        <v>1422</v>
      </c>
      <c r="M14" s="6" t="s">
        <v>1281</v>
      </c>
      <c r="N14" s="6" t="s">
        <v>1335</v>
      </c>
      <c r="O14" s="6" t="s">
        <v>1061</v>
      </c>
      <c r="P14" s="12" t="s">
        <v>1022</v>
      </c>
      <c r="Q14" s="15" t="str">
        <f>VLOOKUP(P14,functions!$A$2:$H$69,3,FALSE)</f>
        <v>Planner</v>
      </c>
      <c r="R14" s="15"/>
      <c r="S14" s="17">
        <f>VLOOKUP(P14,functions!$A$2:$H$69,8,FALSE)</f>
        <v>2</v>
      </c>
      <c r="T14" s="17">
        <f t="shared" ca="1" si="0"/>
        <v>8</v>
      </c>
      <c r="U14" s="18">
        <f ca="1">VLOOKUP(T14,'salary scales'!$A$1:$F$10,S14+1,FALSE)</f>
        <v>1939.17</v>
      </c>
      <c r="V14" s="23">
        <f>VLOOKUP(P14,functions!$A$2:$H$69,5,FALSE)</f>
        <v>1</v>
      </c>
      <c r="X14" s="18">
        <f t="shared" ca="1" si="1"/>
        <v>1939.17</v>
      </c>
      <c r="Y14" s="18">
        <f t="shared" ca="1" si="2"/>
        <v>155.1336</v>
      </c>
      <c r="Z14" s="18">
        <f t="shared" ca="1" si="4"/>
        <v>995.87124999999992</v>
      </c>
      <c r="AA14" s="18">
        <f t="shared" ca="1" si="5"/>
        <v>150.285675</v>
      </c>
      <c r="AB14" s="18">
        <f t="shared" ca="1" si="6"/>
        <v>32.965890000000002</v>
      </c>
      <c r="AC14" s="18">
        <f t="shared" ca="1" si="7"/>
        <v>43.437407999999998</v>
      </c>
      <c r="AD14" s="18">
        <f t="shared" ca="1" si="8"/>
        <v>90.171405000000007</v>
      </c>
      <c r="AE14" s="18">
        <f t="shared" ca="1" si="9"/>
        <v>10.471518000000001</v>
      </c>
      <c r="AF14" s="18">
        <f t="shared" ca="1" si="10"/>
        <v>83.692000000000007</v>
      </c>
      <c r="AG14" t="str">
        <f t="shared" si="3"/>
        <v/>
      </c>
    </row>
    <row r="15" spans="1:34" x14ac:dyDescent="0.3">
      <c r="A15" s="2" t="s">
        <v>10</v>
      </c>
      <c r="B15" t="s">
        <v>802</v>
      </c>
      <c r="D15" t="s">
        <v>654</v>
      </c>
      <c r="E15" s="1" t="s">
        <v>1467</v>
      </c>
      <c r="F15" s="1" t="s">
        <v>465</v>
      </c>
      <c r="G15" s="7">
        <v>30255</v>
      </c>
      <c r="H15" s="7">
        <v>40865</v>
      </c>
      <c r="I15" s="1" t="s">
        <v>1081</v>
      </c>
      <c r="M15" s="6" t="s">
        <v>1281</v>
      </c>
      <c r="N15" s="6" t="s">
        <v>1335</v>
      </c>
      <c r="O15" s="6" t="s">
        <v>1046</v>
      </c>
      <c r="P15" s="12" t="s">
        <v>1025</v>
      </c>
      <c r="Q15" s="15" t="str">
        <f>VLOOKUP(P15,functions!$A$2:$H$69,3,FALSE)</f>
        <v>Marketeer</v>
      </c>
      <c r="R15" s="15"/>
      <c r="S15" s="17">
        <f>VLOOKUP(P15,functions!$A$2:$H$69,8,FALSE)</f>
        <v>2</v>
      </c>
      <c r="T15" s="17">
        <f t="shared" ca="1" si="0"/>
        <v>7</v>
      </c>
      <c r="U15" s="18">
        <f ca="1">VLOOKUP(T15,'salary scales'!$A$1:$F$10,S15+1,FALSE)</f>
        <v>1939.17</v>
      </c>
      <c r="V15" s="23">
        <f>VLOOKUP(P15,functions!$A$2:$H$69,5,FALSE)</f>
        <v>0.6</v>
      </c>
      <c r="X15" s="18">
        <f t="shared" ca="1" si="1"/>
        <v>1163.502</v>
      </c>
      <c r="Y15" s="18">
        <f t="shared" ca="1" si="2"/>
        <v>93.080159999999992</v>
      </c>
      <c r="Z15" s="18">
        <f t="shared" ca="1" si="4"/>
        <v>995.87124999999992</v>
      </c>
      <c r="AA15" s="18">
        <f t="shared" ca="1" si="5"/>
        <v>90.171404999999993</v>
      </c>
      <c r="AB15" s="18">
        <f t="shared" ca="1" si="6"/>
        <v>19.779534000000002</v>
      </c>
      <c r="AC15" s="18">
        <f t="shared" ca="1" si="7"/>
        <v>26.062444799999998</v>
      </c>
      <c r="AD15" s="18">
        <f t="shared" ca="1" si="8"/>
        <v>54.102843</v>
      </c>
      <c r="AE15" s="18">
        <f t="shared" ca="1" si="9"/>
        <v>6.2829107999999998</v>
      </c>
      <c r="AF15" s="18">
        <f t="shared" ca="1" si="10"/>
        <v>50.215199999999996</v>
      </c>
      <c r="AG15" t="str">
        <f t="shared" si="3"/>
        <v/>
      </c>
    </row>
    <row r="16" spans="1:34" x14ac:dyDescent="0.3">
      <c r="A16" s="2" t="s">
        <v>11</v>
      </c>
      <c r="B16" t="s">
        <v>935</v>
      </c>
      <c r="D16" t="s">
        <v>572</v>
      </c>
      <c r="E16" s="1" t="s">
        <v>410</v>
      </c>
      <c r="F16" s="1" t="s">
        <v>465</v>
      </c>
      <c r="G16" s="7">
        <v>28279</v>
      </c>
      <c r="H16" s="7">
        <v>41346</v>
      </c>
      <c r="I16" s="1" t="s">
        <v>1081</v>
      </c>
      <c r="J16" s="47">
        <v>2</v>
      </c>
      <c r="K16" s="47">
        <v>1</v>
      </c>
      <c r="L16" s="49" t="s">
        <v>1424</v>
      </c>
      <c r="M16" s="6" t="s">
        <v>1283</v>
      </c>
      <c r="N16" s="6" t="s">
        <v>1439</v>
      </c>
      <c r="O16" s="6" t="s">
        <v>1449</v>
      </c>
      <c r="P16" s="12" t="s">
        <v>1057</v>
      </c>
      <c r="Q16" s="15" t="str">
        <f>VLOOKUP(P16,functions!$A$2:$H$69,3,FALSE)</f>
        <v>Forklift driver</v>
      </c>
      <c r="R16" s="15"/>
      <c r="S16" s="17">
        <f>VLOOKUP(P16,functions!$A$2:$H$69,8,FALSE)</f>
        <v>2</v>
      </c>
      <c r="T16" s="17">
        <f t="shared" ca="1" si="0"/>
        <v>5</v>
      </c>
      <c r="U16" s="18">
        <f ca="1">VLOOKUP(T16,'salary scales'!$A$1:$F$10,S16+1,FALSE)</f>
        <v>1899.07</v>
      </c>
      <c r="V16" s="23">
        <f>VLOOKUP(P16,functions!$A$2:$H$69,5,FALSE)</f>
        <v>1</v>
      </c>
      <c r="X16" s="18">
        <f t="shared" ca="1" si="1"/>
        <v>1899.07</v>
      </c>
      <c r="Y16" s="18">
        <f t="shared" ca="1" si="2"/>
        <v>151.9256</v>
      </c>
      <c r="Z16" s="18">
        <f t="shared" ca="1" si="4"/>
        <v>995.87124999999992</v>
      </c>
      <c r="AA16" s="18">
        <f t="shared" ca="1" si="5"/>
        <v>147.17792499999999</v>
      </c>
      <c r="AB16" s="18">
        <f t="shared" ca="1" si="6"/>
        <v>32.284190000000002</v>
      </c>
      <c r="AC16" s="18">
        <f t="shared" ca="1" si="7"/>
        <v>42.539167999999997</v>
      </c>
      <c r="AD16" s="18">
        <f t="shared" ca="1" si="8"/>
        <v>88.306754999999995</v>
      </c>
      <c r="AE16" s="18">
        <f t="shared" ca="1" si="9"/>
        <v>10.254977999999999</v>
      </c>
      <c r="AF16" s="18">
        <f t="shared" ca="1" si="10"/>
        <v>79.682000000000002</v>
      </c>
      <c r="AG16" t="str">
        <f t="shared" si="3"/>
        <v/>
      </c>
    </row>
    <row r="17" spans="1:33" x14ac:dyDescent="0.3">
      <c r="A17" s="2" t="s">
        <v>12</v>
      </c>
      <c r="B17" t="s">
        <v>992</v>
      </c>
      <c r="D17" t="s">
        <v>993</v>
      </c>
      <c r="E17" s="1" t="s">
        <v>410</v>
      </c>
      <c r="F17" s="1" t="s">
        <v>466</v>
      </c>
      <c r="G17" s="7">
        <v>32641</v>
      </c>
      <c r="H17" s="7">
        <v>40644</v>
      </c>
      <c r="I17" s="1" t="s">
        <v>1081</v>
      </c>
      <c r="M17" s="6" t="s">
        <v>1281</v>
      </c>
      <c r="N17" s="6" t="s">
        <v>1438</v>
      </c>
      <c r="O17" s="6" t="s">
        <v>1448</v>
      </c>
      <c r="P17" s="12" t="s">
        <v>1060</v>
      </c>
      <c r="Q17" s="15" t="str">
        <f>VLOOKUP(P17,functions!$A$2:$H$69,3,FALSE)</f>
        <v>Logistics employee loading and unloading</v>
      </c>
      <c r="R17" s="15"/>
      <c r="S17" s="17">
        <f>VLOOKUP(P17,functions!$A$2:$H$69,8,FALSE)</f>
        <v>1</v>
      </c>
      <c r="T17" s="17">
        <f t="shared" ca="1" si="0"/>
        <v>7</v>
      </c>
      <c r="U17" s="18">
        <f ca="1">VLOOKUP(T17,'salary scales'!$A$1:$F$10,S17+1,FALSE)</f>
        <v>1861.13</v>
      </c>
      <c r="V17" s="23">
        <f>VLOOKUP(P17,functions!$A$2:$H$69,5,FALSE)</f>
        <v>1</v>
      </c>
      <c r="X17" s="18">
        <f t="shared" ca="1" si="1"/>
        <v>1861.13</v>
      </c>
      <c r="Y17" s="18">
        <f t="shared" ca="1" si="2"/>
        <v>148.8904</v>
      </c>
      <c r="Z17" s="18">
        <f t="shared" ca="1" si="4"/>
        <v>995.87124999999992</v>
      </c>
      <c r="AA17" s="18">
        <f t="shared" ca="1" si="5"/>
        <v>144.23757500000002</v>
      </c>
      <c r="AB17" s="18">
        <f t="shared" ca="1" si="6"/>
        <v>31.639210000000006</v>
      </c>
      <c r="AC17" s="18">
        <f t="shared" ca="1" si="7"/>
        <v>41.689312000000001</v>
      </c>
      <c r="AD17" s="18">
        <f t="shared" ca="1" si="8"/>
        <v>86.542545000000004</v>
      </c>
      <c r="AE17" s="18">
        <f t="shared" ca="1" si="9"/>
        <v>10.050102000000001</v>
      </c>
      <c r="AF17" s="18">
        <f t="shared" ca="1" si="10"/>
        <v>75.888000000000019</v>
      </c>
      <c r="AG17" t="str">
        <f t="shared" si="3"/>
        <v/>
      </c>
    </row>
    <row r="18" spans="1:33" x14ac:dyDescent="0.3">
      <c r="A18" s="2" t="s">
        <v>13</v>
      </c>
      <c r="B18" t="s">
        <v>992</v>
      </c>
      <c r="D18" t="s">
        <v>614</v>
      </c>
      <c r="E18" s="1" t="s">
        <v>410</v>
      </c>
      <c r="F18" s="1" t="s">
        <v>466</v>
      </c>
      <c r="G18" s="7">
        <v>22245</v>
      </c>
      <c r="H18" s="7">
        <v>40904</v>
      </c>
      <c r="I18" s="1" t="s">
        <v>1081</v>
      </c>
      <c r="M18" s="6" t="s">
        <v>1281</v>
      </c>
      <c r="N18" s="6" t="s">
        <v>1435</v>
      </c>
      <c r="O18" s="6" t="s">
        <v>1443</v>
      </c>
      <c r="P18" s="12" t="s">
        <v>1053</v>
      </c>
      <c r="Q18" s="15" t="str">
        <f>VLOOKUP(P18,functions!$A$2:$H$69,3,FALSE)</f>
        <v>Production worker</v>
      </c>
      <c r="R18" s="15"/>
      <c r="S18" s="17">
        <f>VLOOKUP(P18,functions!$A$2:$H$69,8,FALSE)</f>
        <v>2</v>
      </c>
      <c r="T18" s="17">
        <f t="shared" ca="1" si="0"/>
        <v>7</v>
      </c>
      <c r="U18" s="18">
        <f ca="1">VLOOKUP(T18,'salary scales'!$A$1:$F$10,S18+1,FALSE)</f>
        <v>1939.17</v>
      </c>
      <c r="V18" s="23">
        <f>VLOOKUP(P18,functions!$A$2:$H$69,5,FALSE)</f>
        <v>1.00064</v>
      </c>
      <c r="X18" s="18">
        <f t="shared" ca="1" si="1"/>
        <v>1940.4110688000001</v>
      </c>
      <c r="Y18" s="18">
        <f t="shared" ca="1" si="2"/>
        <v>155.232885504</v>
      </c>
      <c r="Z18" s="18">
        <f t="shared" ca="1" si="4"/>
        <v>995.87124999999992</v>
      </c>
      <c r="AA18" s="18">
        <f t="shared" ca="1" si="5"/>
        <v>150.38185783200001</v>
      </c>
      <c r="AB18" s="18">
        <f t="shared" ca="1" si="6"/>
        <v>32.986988169600004</v>
      </c>
      <c r="AC18" s="18">
        <f t="shared" ca="1" si="7"/>
        <v>43.465207941119999</v>
      </c>
      <c r="AD18" s="18">
        <f t="shared" ca="1" si="8"/>
        <v>90.229114699199997</v>
      </c>
      <c r="AE18" s="18">
        <f t="shared" ca="1" si="9"/>
        <v>10.478219771520001</v>
      </c>
      <c r="AF18" s="18">
        <f t="shared" ca="1" si="10"/>
        <v>83.745562880000023</v>
      </c>
      <c r="AG18" t="str">
        <f t="shared" si="3"/>
        <v/>
      </c>
    </row>
    <row r="19" spans="1:33" x14ac:dyDescent="0.3">
      <c r="A19" s="2" t="s">
        <v>14</v>
      </c>
      <c r="B19" t="s">
        <v>815</v>
      </c>
      <c r="C19" t="s">
        <v>743</v>
      </c>
      <c r="D19" t="s">
        <v>698</v>
      </c>
      <c r="E19" s="1" t="s">
        <v>1467</v>
      </c>
      <c r="F19" s="1" t="s">
        <v>465</v>
      </c>
      <c r="G19" s="7">
        <v>26606</v>
      </c>
      <c r="H19" s="7">
        <v>40451</v>
      </c>
      <c r="I19" s="1" t="s">
        <v>1081</v>
      </c>
      <c r="J19" s="47">
        <v>1</v>
      </c>
      <c r="K19" s="47">
        <v>1</v>
      </c>
      <c r="L19" s="49" t="s">
        <v>1422</v>
      </c>
      <c r="M19" s="6" t="s">
        <v>1281</v>
      </c>
      <c r="N19" s="6" t="s">
        <v>1435</v>
      </c>
      <c r="O19" s="6" t="s">
        <v>1446</v>
      </c>
      <c r="P19" s="12" t="s">
        <v>1053</v>
      </c>
      <c r="Q19" s="15" t="str">
        <f>VLOOKUP(P19,functions!$A$2:$H$69,3,FALSE)</f>
        <v>Production worker</v>
      </c>
      <c r="R19" s="15"/>
      <c r="S19" s="17">
        <f>VLOOKUP(P19,functions!$A$2:$H$69,8,FALSE)</f>
        <v>2</v>
      </c>
      <c r="T19" s="17">
        <f t="shared" ca="1" si="0"/>
        <v>8</v>
      </c>
      <c r="U19" s="18">
        <f ca="1">VLOOKUP(T19,'salary scales'!$A$1:$F$10,S19+1,FALSE)</f>
        <v>1939.17</v>
      </c>
      <c r="V19" s="23">
        <f>VLOOKUP(P19,functions!$A$2:$H$69,5,FALSE)</f>
        <v>1.00064</v>
      </c>
      <c r="X19" s="18">
        <f t="shared" ca="1" si="1"/>
        <v>1940.4110688000001</v>
      </c>
      <c r="Y19" s="18">
        <f t="shared" ca="1" si="2"/>
        <v>155.232885504</v>
      </c>
      <c r="Z19" s="18">
        <f t="shared" ca="1" si="4"/>
        <v>995.87124999999992</v>
      </c>
      <c r="AA19" s="18">
        <f t="shared" ca="1" si="5"/>
        <v>150.38185783200001</v>
      </c>
      <c r="AB19" s="18">
        <f t="shared" ca="1" si="6"/>
        <v>32.986988169600004</v>
      </c>
      <c r="AC19" s="18">
        <f t="shared" ca="1" si="7"/>
        <v>43.465207941119999</v>
      </c>
      <c r="AD19" s="18">
        <f t="shared" ca="1" si="8"/>
        <v>90.229114699199997</v>
      </c>
      <c r="AE19" s="18">
        <f t="shared" ca="1" si="9"/>
        <v>10.478219771520001</v>
      </c>
      <c r="AF19" s="18">
        <f t="shared" ca="1" si="10"/>
        <v>83.745562880000023</v>
      </c>
      <c r="AG19" t="str">
        <f t="shared" si="3"/>
        <v/>
      </c>
    </row>
    <row r="20" spans="1:33" x14ac:dyDescent="0.3">
      <c r="A20" s="2" t="s">
        <v>15</v>
      </c>
      <c r="B20" t="s">
        <v>815</v>
      </c>
      <c r="C20" t="s">
        <v>743</v>
      </c>
      <c r="D20" t="s">
        <v>554</v>
      </c>
      <c r="E20" s="1" t="s">
        <v>410</v>
      </c>
      <c r="F20" s="1" t="s">
        <v>465</v>
      </c>
      <c r="G20" s="7">
        <v>31029</v>
      </c>
      <c r="H20" s="7">
        <v>40784</v>
      </c>
      <c r="I20" s="1" t="s">
        <v>1081</v>
      </c>
      <c r="J20" s="47">
        <v>22</v>
      </c>
      <c r="K20" s="47">
        <v>4</v>
      </c>
      <c r="L20" s="49" t="s">
        <v>1427</v>
      </c>
      <c r="M20" s="6" t="s">
        <v>1283</v>
      </c>
      <c r="N20" s="6" t="s">
        <v>1440</v>
      </c>
      <c r="O20" s="6" t="s">
        <v>1450</v>
      </c>
      <c r="P20" s="12" t="s">
        <v>1053</v>
      </c>
      <c r="Q20" s="15" t="str">
        <f>VLOOKUP(P20,functions!$A$2:$H$69,3,FALSE)</f>
        <v>Production worker</v>
      </c>
      <c r="R20" s="15" t="s">
        <v>1082</v>
      </c>
      <c r="S20" s="17">
        <f>VLOOKUP(P20,functions!$A$2:$H$69,8,FALSE)</f>
        <v>2</v>
      </c>
      <c r="T20" s="17">
        <f t="shared" ca="1" si="0"/>
        <v>7</v>
      </c>
      <c r="U20" s="18">
        <f ca="1">VLOOKUP(T20,'salary scales'!$A$1:$F$10,S20+1,FALSE)</f>
        <v>1939.17</v>
      </c>
      <c r="V20" s="23">
        <f>VLOOKUP(P20,functions!$A$2:$H$69,5,FALSE)</f>
        <v>1.00064</v>
      </c>
      <c r="X20" s="18">
        <f t="shared" ca="1" si="1"/>
        <v>1940.4110688000001</v>
      </c>
      <c r="Y20" s="18">
        <f t="shared" ca="1" si="2"/>
        <v>155.232885504</v>
      </c>
      <c r="Z20" s="18">
        <f t="shared" ca="1" si="4"/>
        <v>995.87124999999992</v>
      </c>
      <c r="AA20" s="18">
        <f t="shared" ca="1" si="5"/>
        <v>150.38185783200001</v>
      </c>
      <c r="AB20" s="18">
        <f t="shared" ca="1" si="6"/>
        <v>32.986988169600004</v>
      </c>
      <c r="AC20" s="18">
        <f t="shared" ca="1" si="7"/>
        <v>43.465207941119999</v>
      </c>
      <c r="AD20" s="18">
        <f t="shared" ca="1" si="8"/>
        <v>90.229114699199997</v>
      </c>
      <c r="AE20" s="18">
        <f t="shared" ca="1" si="9"/>
        <v>10.478219771520001</v>
      </c>
      <c r="AF20" s="18">
        <f t="shared" ca="1" si="10"/>
        <v>83.745562880000023</v>
      </c>
      <c r="AG20" t="str">
        <f t="shared" si="3"/>
        <v/>
      </c>
    </row>
    <row r="21" spans="1:33" x14ac:dyDescent="0.3">
      <c r="A21" s="2" t="s">
        <v>16</v>
      </c>
      <c r="B21" t="s">
        <v>835</v>
      </c>
      <c r="D21" t="s">
        <v>533</v>
      </c>
      <c r="E21" s="1" t="s">
        <v>410</v>
      </c>
      <c r="F21" s="1" t="s">
        <v>465</v>
      </c>
      <c r="G21" s="7">
        <v>27734</v>
      </c>
      <c r="H21" s="7">
        <v>40165</v>
      </c>
      <c r="I21" s="1" t="s">
        <v>1081</v>
      </c>
      <c r="M21" s="6" t="s">
        <v>1281</v>
      </c>
      <c r="N21" s="6" t="s">
        <v>1435</v>
      </c>
      <c r="O21" s="6" t="s">
        <v>1446</v>
      </c>
      <c r="P21" s="12" t="s">
        <v>1053</v>
      </c>
      <c r="Q21" s="15" t="str">
        <f>VLOOKUP(P21,functions!$A$2:$H$69,3,FALSE)</f>
        <v>Production worker</v>
      </c>
      <c r="R21" s="15"/>
      <c r="S21" s="17">
        <f>VLOOKUP(P21,functions!$A$2:$H$69,8,FALSE)</f>
        <v>2</v>
      </c>
      <c r="T21" s="17">
        <f t="shared" ca="1" si="0"/>
        <v>9</v>
      </c>
      <c r="U21" s="18">
        <f ca="1">VLOOKUP(T21,'salary scales'!$A$1:$F$10,S21+1,FALSE)</f>
        <v>1939.17</v>
      </c>
      <c r="V21" s="23">
        <f>VLOOKUP(P21,functions!$A$2:$H$69,5,FALSE)</f>
        <v>1.00064</v>
      </c>
      <c r="X21" s="18">
        <f t="shared" ca="1" si="1"/>
        <v>1940.4110688000001</v>
      </c>
      <c r="Y21" s="18">
        <f t="shared" ca="1" si="2"/>
        <v>155.232885504</v>
      </c>
      <c r="Z21" s="18">
        <f t="shared" ca="1" si="4"/>
        <v>995.87124999999992</v>
      </c>
      <c r="AA21" s="18">
        <f t="shared" ca="1" si="5"/>
        <v>150.38185783200001</v>
      </c>
      <c r="AB21" s="18">
        <f t="shared" ca="1" si="6"/>
        <v>32.986988169600004</v>
      </c>
      <c r="AC21" s="18">
        <f t="shared" ca="1" si="7"/>
        <v>43.465207941119999</v>
      </c>
      <c r="AD21" s="18">
        <f t="shared" ca="1" si="8"/>
        <v>90.229114699199997</v>
      </c>
      <c r="AE21" s="18">
        <f t="shared" ca="1" si="9"/>
        <v>10.478219771520001</v>
      </c>
      <c r="AF21" s="18">
        <f t="shared" ca="1" si="10"/>
        <v>83.745562880000023</v>
      </c>
      <c r="AG21" t="str">
        <f t="shared" si="3"/>
        <v/>
      </c>
    </row>
    <row r="22" spans="1:33" x14ac:dyDescent="0.3">
      <c r="A22" s="2" t="s">
        <v>17</v>
      </c>
      <c r="B22" t="s">
        <v>745</v>
      </c>
      <c r="D22" t="s">
        <v>658</v>
      </c>
      <c r="E22" s="1" t="s">
        <v>1467</v>
      </c>
      <c r="F22" s="1" t="s">
        <v>465</v>
      </c>
      <c r="G22" s="7">
        <v>24969</v>
      </c>
      <c r="H22" s="7">
        <v>40350</v>
      </c>
      <c r="I22" s="1" t="s">
        <v>1420</v>
      </c>
      <c r="J22" s="47">
        <v>1</v>
      </c>
      <c r="K22" s="47">
        <v>1</v>
      </c>
      <c r="L22" s="49" t="s">
        <v>1422</v>
      </c>
      <c r="M22" s="6" t="s">
        <v>1281</v>
      </c>
      <c r="N22" s="6" t="s">
        <v>1403</v>
      </c>
      <c r="O22" s="6" t="s">
        <v>1343</v>
      </c>
      <c r="P22" s="12" t="s">
        <v>1023</v>
      </c>
      <c r="Q22" s="15" t="str">
        <f>VLOOKUP(P22,functions!$A$2:$H$69,3,FALSE)</f>
        <v>Executive secretary</v>
      </c>
      <c r="R22" s="15"/>
      <c r="S22" s="17">
        <f>VLOOKUP(P22,functions!$A$2:$H$69,8,FALSE)</f>
        <v>1</v>
      </c>
      <c r="T22" s="17">
        <f t="shared" ca="1" si="0"/>
        <v>8</v>
      </c>
      <c r="U22" s="18">
        <f ca="1">VLOOKUP(T22,'salary scales'!$A$1:$F$10,S22+1,FALSE)</f>
        <v>1861.13</v>
      </c>
      <c r="V22" s="23">
        <f>VLOOKUP(P22,functions!$A$2:$H$69,5,FALSE)</f>
        <v>1</v>
      </c>
      <c r="X22" s="18">
        <f t="shared" ca="1" si="1"/>
        <v>1861.13</v>
      </c>
      <c r="Y22" s="18">
        <f t="shared" ca="1" si="2"/>
        <v>148.8904</v>
      </c>
      <c r="Z22" s="18">
        <f t="shared" ca="1" si="4"/>
        <v>995.87124999999992</v>
      </c>
      <c r="AA22" s="18">
        <f t="shared" ca="1" si="5"/>
        <v>144.23757500000002</v>
      </c>
      <c r="AB22" s="18">
        <f t="shared" ca="1" si="6"/>
        <v>31.639210000000006</v>
      </c>
      <c r="AC22" s="18">
        <f t="shared" ca="1" si="7"/>
        <v>41.689312000000001</v>
      </c>
      <c r="AD22" s="18">
        <f t="shared" ca="1" si="8"/>
        <v>86.542545000000004</v>
      </c>
      <c r="AE22" s="18">
        <f t="shared" ca="1" si="9"/>
        <v>10.050102000000001</v>
      </c>
      <c r="AF22" s="18">
        <f t="shared" ca="1" si="10"/>
        <v>75.888000000000019</v>
      </c>
      <c r="AG22" t="str">
        <f t="shared" si="3"/>
        <v/>
      </c>
    </row>
    <row r="23" spans="1:33" x14ac:dyDescent="0.3">
      <c r="A23" s="2" t="s">
        <v>18</v>
      </c>
      <c r="B23" t="s">
        <v>745</v>
      </c>
      <c r="D23" t="s">
        <v>437</v>
      </c>
      <c r="E23" s="1" t="s">
        <v>410</v>
      </c>
      <c r="F23" s="1" t="s">
        <v>465</v>
      </c>
      <c r="G23" s="7">
        <v>26931</v>
      </c>
      <c r="H23" s="7">
        <v>41282</v>
      </c>
      <c r="I23" s="1" t="s">
        <v>1081</v>
      </c>
      <c r="M23" s="6" t="s">
        <v>1281</v>
      </c>
      <c r="N23" s="6" t="s">
        <v>1435</v>
      </c>
      <c r="O23" s="6" t="s">
        <v>1446</v>
      </c>
      <c r="P23" s="12" t="s">
        <v>1053</v>
      </c>
      <c r="Q23" s="15" t="str">
        <f>VLOOKUP(P23,functions!$A$2:$H$69,3,FALSE)</f>
        <v>Production worker</v>
      </c>
      <c r="R23" s="15" t="s">
        <v>1082</v>
      </c>
      <c r="S23" s="17">
        <f>VLOOKUP(P23,functions!$A$2:$H$69,8,FALSE)</f>
        <v>2</v>
      </c>
      <c r="T23" s="17">
        <f t="shared" ca="1" si="0"/>
        <v>5</v>
      </c>
      <c r="U23" s="18">
        <f ca="1">VLOOKUP(T23,'salary scales'!$A$1:$F$10,S23+1,FALSE)</f>
        <v>1899.07</v>
      </c>
      <c r="V23" s="23">
        <f>VLOOKUP(P23,functions!$A$2:$H$69,5,FALSE)</f>
        <v>1.00064</v>
      </c>
      <c r="X23" s="18">
        <f t="shared" ca="1" si="1"/>
        <v>1900.2854047999999</v>
      </c>
      <c r="Y23" s="18">
        <f t="shared" ca="1" si="2"/>
        <v>152.022832384</v>
      </c>
      <c r="Z23" s="18">
        <f t="shared" ca="1" si="4"/>
        <v>995.87124999999992</v>
      </c>
      <c r="AA23" s="18">
        <f t="shared" ca="1" si="5"/>
        <v>147.27211887199999</v>
      </c>
      <c r="AB23" s="18">
        <f t="shared" ca="1" si="6"/>
        <v>32.304851881600001</v>
      </c>
      <c r="AC23" s="18">
        <f t="shared" ca="1" si="7"/>
        <v>42.566393067519996</v>
      </c>
      <c r="AD23" s="18">
        <f t="shared" ca="1" si="8"/>
        <v>88.363271323199996</v>
      </c>
      <c r="AE23" s="18">
        <f t="shared" ca="1" si="9"/>
        <v>10.261541185920001</v>
      </c>
      <c r="AF23" s="18">
        <f t="shared" ca="1" si="10"/>
        <v>79.732996479999997</v>
      </c>
      <c r="AG23" t="str">
        <f t="shared" si="3"/>
        <v/>
      </c>
    </row>
    <row r="24" spans="1:33" x14ac:dyDescent="0.3">
      <c r="A24" s="2" t="s">
        <v>19</v>
      </c>
      <c r="B24" t="s">
        <v>984</v>
      </c>
      <c r="D24" t="s">
        <v>591</v>
      </c>
      <c r="E24" s="1" t="s">
        <v>410</v>
      </c>
      <c r="F24" s="1" t="s">
        <v>465</v>
      </c>
      <c r="G24" s="7">
        <v>29631</v>
      </c>
      <c r="H24" s="7">
        <v>41040</v>
      </c>
      <c r="I24" s="1" t="s">
        <v>1081</v>
      </c>
      <c r="M24" s="6" t="s">
        <v>1281</v>
      </c>
      <c r="N24" s="6" t="s">
        <v>1334</v>
      </c>
      <c r="O24" s="6" t="s">
        <v>1277</v>
      </c>
      <c r="P24" s="12" t="s">
        <v>1028</v>
      </c>
      <c r="Q24" s="15" t="str">
        <f>VLOOKUP(P24,functions!$A$2:$H$69,3,FALSE)</f>
        <v>Purchaser machines</v>
      </c>
      <c r="R24" s="15"/>
      <c r="S24" s="17">
        <f>VLOOKUP(P24,functions!$A$2:$H$69,8,FALSE)</f>
        <v>2</v>
      </c>
      <c r="T24" s="17">
        <f t="shared" ca="1" si="0"/>
        <v>6</v>
      </c>
      <c r="U24" s="18">
        <f ca="1">VLOOKUP(T24,'salary scales'!$A$1:$F$10,S24+1,FALSE)</f>
        <v>1939.17</v>
      </c>
      <c r="V24" s="23">
        <f>VLOOKUP(P24,functions!$A$2:$H$69,5,FALSE)</f>
        <v>1</v>
      </c>
      <c r="X24" s="18">
        <f t="shared" ca="1" si="1"/>
        <v>1939.17</v>
      </c>
      <c r="Y24" s="18">
        <f t="shared" ca="1" si="2"/>
        <v>155.1336</v>
      </c>
      <c r="Z24" s="18">
        <f t="shared" ca="1" si="4"/>
        <v>995.87124999999992</v>
      </c>
      <c r="AA24" s="18">
        <f t="shared" ca="1" si="5"/>
        <v>150.285675</v>
      </c>
      <c r="AB24" s="18">
        <f t="shared" ca="1" si="6"/>
        <v>32.965890000000002</v>
      </c>
      <c r="AC24" s="18">
        <f t="shared" ca="1" si="7"/>
        <v>43.437407999999998</v>
      </c>
      <c r="AD24" s="18">
        <f t="shared" ca="1" si="8"/>
        <v>90.171405000000007</v>
      </c>
      <c r="AE24" s="18">
        <f t="shared" ca="1" si="9"/>
        <v>10.471518000000001</v>
      </c>
      <c r="AF24" s="18">
        <f t="shared" ca="1" si="10"/>
        <v>83.692000000000007</v>
      </c>
      <c r="AG24" t="str">
        <f t="shared" si="3"/>
        <v/>
      </c>
    </row>
    <row r="25" spans="1:33" x14ac:dyDescent="0.3">
      <c r="A25" s="2" t="s">
        <v>20</v>
      </c>
      <c r="B25" t="s">
        <v>745</v>
      </c>
      <c r="D25" t="s">
        <v>592</v>
      </c>
      <c r="E25" s="1" t="s">
        <v>410</v>
      </c>
      <c r="F25" s="1" t="s">
        <v>465</v>
      </c>
      <c r="G25" s="7">
        <v>31580</v>
      </c>
      <c r="H25" s="7">
        <v>40877</v>
      </c>
      <c r="I25" s="1" t="s">
        <v>1081</v>
      </c>
      <c r="J25" s="47">
        <v>1</v>
      </c>
      <c r="K25" s="47">
        <v>1</v>
      </c>
      <c r="L25" s="49" t="s">
        <v>1423</v>
      </c>
      <c r="M25" s="6" t="s">
        <v>1281</v>
      </c>
      <c r="N25" s="6" t="s">
        <v>1405</v>
      </c>
      <c r="O25" s="6" t="s">
        <v>1451</v>
      </c>
      <c r="P25" s="12" t="s">
        <v>1033</v>
      </c>
      <c r="Q25" s="15" t="str">
        <f>VLOOKUP(P25,functions!$A$2:$H$69,3,FALSE)</f>
        <v>Logistics employee facility</v>
      </c>
      <c r="R25" s="15"/>
      <c r="S25" s="17">
        <f>VLOOKUP(P25,functions!$A$2:$H$69,8,FALSE)</f>
        <v>1</v>
      </c>
      <c r="T25" s="17">
        <f t="shared" ca="1" si="0"/>
        <v>7</v>
      </c>
      <c r="U25" s="18">
        <f ca="1">VLOOKUP(T25,'salary scales'!$A$1:$F$10,S25+1,FALSE)</f>
        <v>1861.13</v>
      </c>
      <c r="V25" s="23">
        <f>VLOOKUP(P25,functions!$A$2:$H$69,5,FALSE)</f>
        <v>1</v>
      </c>
      <c r="X25" s="18">
        <f t="shared" ca="1" si="1"/>
        <v>1861.13</v>
      </c>
      <c r="Y25" s="18">
        <f t="shared" ca="1" si="2"/>
        <v>148.8904</v>
      </c>
      <c r="Z25" s="18">
        <f t="shared" ca="1" si="4"/>
        <v>995.87124999999992</v>
      </c>
      <c r="AA25" s="18">
        <f t="shared" ca="1" si="5"/>
        <v>144.23757500000002</v>
      </c>
      <c r="AB25" s="18">
        <f t="shared" ca="1" si="6"/>
        <v>31.639210000000006</v>
      </c>
      <c r="AC25" s="18">
        <f t="shared" ca="1" si="7"/>
        <v>41.689312000000001</v>
      </c>
      <c r="AD25" s="18">
        <f t="shared" ca="1" si="8"/>
        <v>86.542545000000004</v>
      </c>
      <c r="AE25" s="18">
        <f t="shared" ca="1" si="9"/>
        <v>10.050102000000001</v>
      </c>
      <c r="AF25" s="18">
        <f t="shared" ca="1" si="10"/>
        <v>75.888000000000019</v>
      </c>
      <c r="AG25" t="str">
        <f t="shared" si="3"/>
        <v/>
      </c>
    </row>
    <row r="26" spans="1:33" x14ac:dyDescent="0.3">
      <c r="A26" s="2" t="s">
        <v>21</v>
      </c>
      <c r="B26" t="s">
        <v>975</v>
      </c>
      <c r="C26" t="s">
        <v>743</v>
      </c>
      <c r="D26" t="s">
        <v>643</v>
      </c>
      <c r="E26" s="1" t="s">
        <v>410</v>
      </c>
      <c r="F26" s="1" t="s">
        <v>465</v>
      </c>
      <c r="G26" s="7">
        <v>19954</v>
      </c>
      <c r="H26" s="7">
        <v>39930</v>
      </c>
      <c r="I26" s="1" t="s">
        <v>1081</v>
      </c>
      <c r="M26" s="6" t="s">
        <v>1281</v>
      </c>
      <c r="N26" s="6" t="s">
        <v>1334</v>
      </c>
      <c r="O26" s="6" t="s">
        <v>1452</v>
      </c>
      <c r="P26" s="12" t="s">
        <v>1027</v>
      </c>
      <c r="Q26" s="15" t="str">
        <f>VLOOKUP(P26,functions!$A$2:$H$69,3,FALSE)</f>
        <v>Purchaser raw materials</v>
      </c>
      <c r="R26" s="15"/>
      <c r="S26" s="17">
        <f>VLOOKUP(P26,functions!$A$2:$H$69,8,FALSE)</f>
        <v>2</v>
      </c>
      <c r="T26" s="17">
        <f t="shared" ca="1" si="0"/>
        <v>9</v>
      </c>
      <c r="U26" s="18">
        <f ca="1">VLOOKUP(T26,'salary scales'!$A$1:$F$10,S26+1,FALSE)</f>
        <v>1939.17</v>
      </c>
      <c r="V26" s="23">
        <f>VLOOKUP(P26,functions!$A$2:$H$69,5,FALSE)</f>
        <v>1</v>
      </c>
      <c r="X26" s="18">
        <f t="shared" ca="1" si="1"/>
        <v>1939.17</v>
      </c>
      <c r="Y26" s="18">
        <f t="shared" ca="1" si="2"/>
        <v>155.1336</v>
      </c>
      <c r="Z26" s="18">
        <f t="shared" ca="1" si="4"/>
        <v>995.87124999999992</v>
      </c>
      <c r="AA26" s="18">
        <f t="shared" ca="1" si="5"/>
        <v>150.285675</v>
      </c>
      <c r="AB26" s="18">
        <f t="shared" ca="1" si="6"/>
        <v>32.965890000000002</v>
      </c>
      <c r="AC26" s="18">
        <f t="shared" ca="1" si="7"/>
        <v>43.437407999999998</v>
      </c>
      <c r="AD26" s="18">
        <f t="shared" ca="1" si="8"/>
        <v>90.171405000000007</v>
      </c>
      <c r="AE26" s="18">
        <f t="shared" ca="1" si="9"/>
        <v>10.471518000000001</v>
      </c>
      <c r="AF26" s="18">
        <f t="shared" ca="1" si="10"/>
        <v>83.692000000000007</v>
      </c>
      <c r="AG26" t="str">
        <f t="shared" si="3"/>
        <v/>
      </c>
    </row>
    <row r="27" spans="1:33" x14ac:dyDescent="0.3">
      <c r="A27" s="2" t="s">
        <v>22</v>
      </c>
      <c r="B27" s="13" t="s">
        <v>921</v>
      </c>
      <c r="D27" t="s">
        <v>462</v>
      </c>
      <c r="E27" s="1" t="s">
        <v>410</v>
      </c>
      <c r="F27" s="1" t="s">
        <v>466</v>
      </c>
      <c r="G27" s="7">
        <v>27903</v>
      </c>
      <c r="H27" s="7">
        <v>41384</v>
      </c>
      <c r="I27" s="1" t="s">
        <v>1081</v>
      </c>
      <c r="J27" s="47">
        <v>10</v>
      </c>
      <c r="K27" s="47">
        <v>4</v>
      </c>
      <c r="L27" s="49" t="s">
        <v>1291</v>
      </c>
      <c r="M27" s="6" t="s">
        <v>1283</v>
      </c>
      <c r="N27" s="6" t="s">
        <v>1440</v>
      </c>
      <c r="O27" s="6" t="s">
        <v>1450</v>
      </c>
      <c r="P27" s="12" t="s">
        <v>1054</v>
      </c>
      <c r="Q27" s="15" t="str">
        <f>VLOOKUP(P27,functions!$A$2:$H$69,3,FALSE)</f>
        <v>Production assistant</v>
      </c>
      <c r="R27" s="15"/>
      <c r="S27" s="17">
        <f>VLOOKUP(P27,functions!$A$2:$H$69,8,FALSE)</f>
        <v>1</v>
      </c>
      <c r="T27" s="17">
        <f t="shared" ca="1" si="0"/>
        <v>5</v>
      </c>
      <c r="U27" s="18">
        <f ca="1">VLOOKUP(T27,'salary scales'!$A$1:$F$10,S27+1,FALSE)</f>
        <v>1829.7</v>
      </c>
      <c r="V27" s="23">
        <f>VLOOKUP(P27,functions!$A$2:$H$69,5,FALSE)</f>
        <v>1.00064</v>
      </c>
      <c r="X27" s="18">
        <f t="shared" ca="1" si="1"/>
        <v>1830.8710080000001</v>
      </c>
      <c r="Y27" s="18">
        <f t="shared" ca="1" si="2"/>
        <v>146.46968064000001</v>
      </c>
      <c r="Z27" s="18">
        <f t="shared" ca="1" si="4"/>
        <v>995.87124999999992</v>
      </c>
      <c r="AA27" s="18">
        <f t="shared" ca="1" si="5"/>
        <v>141.89250312000001</v>
      </c>
      <c r="AB27" s="18">
        <f t="shared" ca="1" si="6"/>
        <v>31.124807136000005</v>
      </c>
      <c r="AC27" s="18">
        <f t="shared" ca="1" si="7"/>
        <v>41.011510579199999</v>
      </c>
      <c r="AD27" s="18">
        <f t="shared" ca="1" si="8"/>
        <v>85.135501872000006</v>
      </c>
      <c r="AE27" s="18">
        <f t="shared" ca="1" si="9"/>
        <v>9.8867034432000001</v>
      </c>
      <c r="AF27" s="18">
        <f t="shared" ca="1" si="10"/>
        <v>72.791556800000009</v>
      </c>
      <c r="AG27" t="str">
        <f t="shared" si="3"/>
        <v/>
      </c>
    </row>
    <row r="28" spans="1:33" x14ac:dyDescent="0.3">
      <c r="A28" s="2" t="s">
        <v>23</v>
      </c>
      <c r="B28" t="s">
        <v>737</v>
      </c>
      <c r="C28" t="s">
        <v>739</v>
      </c>
      <c r="D28" t="s">
        <v>653</v>
      </c>
      <c r="E28" s="1" t="s">
        <v>1467</v>
      </c>
      <c r="F28" s="1" t="s">
        <v>465</v>
      </c>
      <c r="G28" s="7">
        <v>22668</v>
      </c>
      <c r="H28" s="7">
        <v>41445</v>
      </c>
      <c r="I28" s="1" t="s">
        <v>1081</v>
      </c>
      <c r="M28" s="6" t="s">
        <v>1281</v>
      </c>
      <c r="N28" s="6" t="s">
        <v>1335</v>
      </c>
      <c r="O28" s="6" t="s">
        <v>1453</v>
      </c>
      <c r="P28" s="12" t="s">
        <v>1019</v>
      </c>
      <c r="Q28" s="15" t="str">
        <f>VLOOKUP(P28,functions!$A$2:$H$69,3,FALSE)</f>
        <v>Sales employee field service</v>
      </c>
      <c r="R28" s="15"/>
      <c r="S28" s="17">
        <f>VLOOKUP(P28,functions!$A$2:$H$69,8,FALSE)</f>
        <v>3</v>
      </c>
      <c r="T28" s="17">
        <f t="shared" ca="1" si="0"/>
        <v>5</v>
      </c>
      <c r="U28" s="18">
        <f ca="1">VLOOKUP(T28,'salary scales'!$A$1:$F$10,S28+1,FALSE)</f>
        <v>1975.67</v>
      </c>
      <c r="V28" s="23">
        <f>VLOOKUP(P28,functions!$A$2:$H$69,5,FALSE)</f>
        <v>1</v>
      </c>
      <c r="X28" s="18">
        <f t="shared" ca="1" si="1"/>
        <v>1975.67</v>
      </c>
      <c r="Y28" s="18">
        <f t="shared" ca="1" si="2"/>
        <v>158.05360000000002</v>
      </c>
      <c r="Z28" s="18">
        <f t="shared" ca="1" si="4"/>
        <v>995.87124999999992</v>
      </c>
      <c r="AA28" s="18">
        <f t="shared" ca="1" si="5"/>
        <v>153.11442500000001</v>
      </c>
      <c r="AB28" s="18">
        <f t="shared" ca="1" si="6"/>
        <v>33.586390000000002</v>
      </c>
      <c r="AC28" s="18">
        <f t="shared" ca="1" si="7"/>
        <v>44.255008000000004</v>
      </c>
      <c r="AD28" s="18">
        <f t="shared" ca="1" si="8"/>
        <v>91.868655000000004</v>
      </c>
      <c r="AE28" s="18">
        <f t="shared" ca="1" si="9"/>
        <v>10.668618</v>
      </c>
      <c r="AF28" s="18">
        <f t="shared" ca="1" si="10"/>
        <v>87.342000000000013</v>
      </c>
      <c r="AG28">
        <f t="shared" si="3"/>
        <v>1</v>
      </c>
    </row>
    <row r="29" spans="1:33" x14ac:dyDescent="0.3">
      <c r="A29" s="2" t="s">
        <v>24</v>
      </c>
      <c r="B29" t="s">
        <v>737</v>
      </c>
      <c r="C29" t="s">
        <v>741</v>
      </c>
      <c r="D29" t="s">
        <v>688</v>
      </c>
      <c r="E29" s="1" t="s">
        <v>1467</v>
      </c>
      <c r="F29" s="1" t="s">
        <v>465</v>
      </c>
      <c r="G29" s="7">
        <v>30409</v>
      </c>
      <c r="H29" s="7">
        <v>40003</v>
      </c>
      <c r="I29" s="1" t="s">
        <v>1081</v>
      </c>
      <c r="M29" s="6" t="s">
        <v>1283</v>
      </c>
      <c r="N29" s="6" t="s">
        <v>1405</v>
      </c>
      <c r="O29" s="6" t="s">
        <v>1444</v>
      </c>
      <c r="P29" s="12" t="s">
        <v>1078</v>
      </c>
      <c r="Q29" s="15" t="str">
        <f>VLOOKUP(P29,functions!$A$2:$H$69,3,FALSE)</f>
        <v>Receptionist</v>
      </c>
      <c r="R29" s="15"/>
      <c r="S29" s="17">
        <f>VLOOKUP(P29,functions!$A$2:$H$69,8,FALSE)</f>
        <v>2</v>
      </c>
      <c r="T29" s="17">
        <f t="shared" ca="1" si="0"/>
        <v>9</v>
      </c>
      <c r="U29" s="18">
        <f ca="1">VLOOKUP(T29,'salary scales'!$A$1:$F$10,S29+1,FALSE)</f>
        <v>1939.17</v>
      </c>
      <c r="V29" s="23">
        <f>VLOOKUP(P29,functions!$A$2:$H$69,5,FALSE)</f>
        <v>0.8</v>
      </c>
      <c r="X29" s="18">
        <f t="shared" ca="1" si="1"/>
        <v>1551.3360000000002</v>
      </c>
      <c r="Y29" s="18">
        <f t="shared" ca="1" si="2"/>
        <v>124.10688000000002</v>
      </c>
      <c r="Z29" s="18">
        <f t="shared" ca="1" si="4"/>
        <v>995.87124999999992</v>
      </c>
      <c r="AA29" s="18">
        <f t="shared" ca="1" si="5"/>
        <v>120.22854000000002</v>
      </c>
      <c r="AB29" s="18">
        <f t="shared" ca="1" si="6"/>
        <v>26.372712000000007</v>
      </c>
      <c r="AC29" s="18">
        <f t="shared" ca="1" si="7"/>
        <v>34.749926400000007</v>
      </c>
      <c r="AD29" s="18">
        <f t="shared" ca="1" si="8"/>
        <v>72.137124000000014</v>
      </c>
      <c r="AE29" s="18">
        <f t="shared" ca="1" si="9"/>
        <v>8.3772144000000015</v>
      </c>
      <c r="AF29" s="18">
        <f t="shared" ca="1" si="10"/>
        <v>66.953600000000023</v>
      </c>
      <c r="AG29" t="str">
        <f t="shared" si="3"/>
        <v/>
      </c>
    </row>
    <row r="30" spans="1:33" x14ac:dyDescent="0.3">
      <c r="A30" s="2" t="s">
        <v>25</v>
      </c>
      <c r="B30" t="s">
        <v>737</v>
      </c>
      <c r="C30" t="s">
        <v>738</v>
      </c>
      <c r="D30" t="s">
        <v>413</v>
      </c>
      <c r="E30" s="1" t="s">
        <v>410</v>
      </c>
      <c r="F30" s="1" t="s">
        <v>465</v>
      </c>
      <c r="G30" s="7">
        <v>24064</v>
      </c>
      <c r="H30" s="7">
        <v>39971</v>
      </c>
      <c r="I30" s="1" t="s">
        <v>1081</v>
      </c>
      <c r="M30" s="6" t="s">
        <v>1281</v>
      </c>
      <c r="N30" s="6" t="s">
        <v>1435</v>
      </c>
      <c r="O30" s="6" t="s">
        <v>1443</v>
      </c>
      <c r="P30" s="12" t="s">
        <v>1054</v>
      </c>
      <c r="Q30" s="15" t="str">
        <f>VLOOKUP(P30,functions!$A$2:$H$69,3,FALSE)</f>
        <v>Production assistant</v>
      </c>
      <c r="R30" s="15"/>
      <c r="S30" s="17">
        <f>VLOOKUP(P30,functions!$A$2:$H$69,8,FALSE)</f>
        <v>1</v>
      </c>
      <c r="T30" s="17">
        <f t="shared" ca="1" si="0"/>
        <v>9</v>
      </c>
      <c r="U30" s="18">
        <f ca="1">VLOOKUP(T30,'salary scales'!$A$1:$F$10,S30+1,FALSE)</f>
        <v>1861.13</v>
      </c>
      <c r="V30" s="23">
        <f>VLOOKUP(P30,functions!$A$2:$H$69,5,FALSE)</f>
        <v>1.00064</v>
      </c>
      <c r="X30" s="18">
        <f t="shared" ca="1" si="1"/>
        <v>1862.3211232000001</v>
      </c>
      <c r="Y30" s="18">
        <f t="shared" ca="1" si="2"/>
        <v>148.98568985600002</v>
      </c>
      <c r="Z30" s="18">
        <f t="shared" ca="1" si="4"/>
        <v>995.87124999999992</v>
      </c>
      <c r="AA30" s="18">
        <f t="shared" ca="1" si="5"/>
        <v>144.32988704800002</v>
      </c>
      <c r="AB30" s="18">
        <f t="shared" ca="1" si="6"/>
        <v>31.659459094400002</v>
      </c>
      <c r="AC30" s="18">
        <f t="shared" ca="1" si="7"/>
        <v>41.715993159680004</v>
      </c>
      <c r="AD30" s="18">
        <f t="shared" ca="1" si="8"/>
        <v>86.597932228800005</v>
      </c>
      <c r="AE30" s="18">
        <f t="shared" ca="1" si="9"/>
        <v>10.056534065280001</v>
      </c>
      <c r="AF30" s="18">
        <f t="shared" ca="1" si="10"/>
        <v>75.936568320000021</v>
      </c>
      <c r="AG30" t="str">
        <f t="shared" si="3"/>
        <v/>
      </c>
    </row>
    <row r="31" spans="1:33" x14ac:dyDescent="0.3">
      <c r="A31" s="2" t="s">
        <v>26</v>
      </c>
      <c r="B31" t="s">
        <v>737</v>
      </c>
      <c r="C31" t="s">
        <v>738</v>
      </c>
      <c r="D31" t="s">
        <v>651</v>
      </c>
      <c r="E31" s="1" t="s">
        <v>1467</v>
      </c>
      <c r="F31" s="1" t="s">
        <v>465</v>
      </c>
      <c r="G31" s="7">
        <v>29954</v>
      </c>
      <c r="H31" s="7">
        <v>40702</v>
      </c>
      <c r="I31" s="1" t="s">
        <v>1081</v>
      </c>
      <c r="J31" s="47">
        <v>5</v>
      </c>
      <c r="K31" s="47">
        <v>2</v>
      </c>
      <c r="L31" s="49" t="s">
        <v>1424</v>
      </c>
      <c r="M31" s="6" t="s">
        <v>1281</v>
      </c>
      <c r="N31" s="6" t="s">
        <v>1435</v>
      </c>
      <c r="O31" s="6" t="s">
        <v>1446</v>
      </c>
      <c r="P31" s="12" t="s">
        <v>1054</v>
      </c>
      <c r="Q31" s="15" t="str">
        <f>VLOOKUP(P31,functions!$A$2:$H$69,3,FALSE)</f>
        <v>Production assistant</v>
      </c>
      <c r="R31" s="15"/>
      <c r="S31" s="17">
        <f>VLOOKUP(P31,functions!$A$2:$H$69,8,FALSE)</f>
        <v>1</v>
      </c>
      <c r="T31" s="17">
        <f t="shared" ca="1" si="0"/>
        <v>7</v>
      </c>
      <c r="U31" s="18">
        <f ca="1">VLOOKUP(T31,'salary scales'!$A$1:$F$10,S31+1,FALSE)</f>
        <v>1861.13</v>
      </c>
      <c r="V31" s="23">
        <f>VLOOKUP(P31,functions!$A$2:$H$69,5,FALSE)</f>
        <v>1.00064</v>
      </c>
      <c r="X31" s="18">
        <f t="shared" ca="1" si="1"/>
        <v>1862.3211232000001</v>
      </c>
      <c r="Y31" s="18">
        <f t="shared" ca="1" si="2"/>
        <v>148.98568985600002</v>
      </c>
      <c r="Z31" s="18">
        <f t="shared" ca="1" si="4"/>
        <v>995.87124999999992</v>
      </c>
      <c r="AA31" s="18">
        <f t="shared" ca="1" si="5"/>
        <v>144.32988704800002</v>
      </c>
      <c r="AB31" s="18">
        <f t="shared" ca="1" si="6"/>
        <v>31.659459094400002</v>
      </c>
      <c r="AC31" s="18">
        <f t="shared" ca="1" si="7"/>
        <v>41.715993159680004</v>
      </c>
      <c r="AD31" s="18">
        <f t="shared" ca="1" si="8"/>
        <v>86.597932228800005</v>
      </c>
      <c r="AE31" s="18">
        <f t="shared" ca="1" si="9"/>
        <v>10.056534065280001</v>
      </c>
      <c r="AF31" s="18">
        <f t="shared" ca="1" si="10"/>
        <v>75.936568320000021</v>
      </c>
      <c r="AG31" t="str">
        <f t="shared" si="3"/>
        <v/>
      </c>
    </row>
    <row r="32" spans="1:33" x14ac:dyDescent="0.3">
      <c r="A32" s="2" t="s">
        <v>27</v>
      </c>
      <c r="B32" t="s">
        <v>985</v>
      </c>
      <c r="C32" t="s">
        <v>740</v>
      </c>
      <c r="D32" t="s">
        <v>652</v>
      </c>
      <c r="E32" s="1" t="s">
        <v>1467</v>
      </c>
      <c r="F32" s="1" t="s">
        <v>465</v>
      </c>
      <c r="G32" s="7">
        <v>26117</v>
      </c>
      <c r="H32" s="7">
        <v>39409</v>
      </c>
      <c r="I32" s="1" t="s">
        <v>1081</v>
      </c>
      <c r="M32" s="6" t="s">
        <v>1281</v>
      </c>
      <c r="N32" s="6" t="s">
        <v>1403</v>
      </c>
      <c r="O32" s="6" t="s">
        <v>1436</v>
      </c>
      <c r="P32" s="12" t="s">
        <v>1001</v>
      </c>
      <c r="Q32" s="15" t="str">
        <f>VLOOKUP(P32,functions!$A$2:$H$69,3,FALSE)</f>
        <v>Secretary</v>
      </c>
      <c r="R32" s="15"/>
      <c r="S32" s="17">
        <f>VLOOKUP(P32,functions!$A$2:$H$69,8,FALSE)</f>
        <v>2</v>
      </c>
      <c r="T32" s="17">
        <f t="shared" ca="1" si="0"/>
        <v>11</v>
      </c>
      <c r="U32" s="18" t="e">
        <f ca="1">VLOOKUP(T32,'salary scales'!$A$1:$F$10,S32+1,FALSE)</f>
        <v>#N/A</v>
      </c>
      <c r="V32" s="23">
        <f>VLOOKUP(P32,functions!$A$2:$H$69,5,FALSE)</f>
        <v>0.6</v>
      </c>
      <c r="X32" s="18" t="e">
        <f t="shared" ca="1" si="1"/>
        <v>#N/A</v>
      </c>
      <c r="Y32" s="18" t="e">
        <f t="shared" ca="1" si="2"/>
        <v>#N/A</v>
      </c>
      <c r="Z32" s="18" t="e">
        <f t="shared" ca="1" si="4"/>
        <v>#N/A</v>
      </c>
      <c r="AA32" s="18" t="e">
        <f t="shared" ca="1" si="5"/>
        <v>#N/A</v>
      </c>
      <c r="AB32" s="18" t="e">
        <f t="shared" ca="1" si="6"/>
        <v>#N/A</v>
      </c>
      <c r="AC32" s="18" t="e">
        <f t="shared" ca="1" si="7"/>
        <v>#N/A</v>
      </c>
      <c r="AD32" s="18" t="e">
        <f t="shared" ca="1" si="8"/>
        <v>#N/A</v>
      </c>
      <c r="AE32" s="18" t="e">
        <f t="shared" ca="1" si="9"/>
        <v>#N/A</v>
      </c>
      <c r="AF32" s="18" t="e">
        <f t="shared" ca="1" si="10"/>
        <v>#N/A</v>
      </c>
      <c r="AG32" t="str">
        <f t="shared" si="3"/>
        <v/>
      </c>
    </row>
    <row r="33" spans="1:33" x14ac:dyDescent="0.3">
      <c r="A33" s="2" t="s">
        <v>28</v>
      </c>
      <c r="B33" t="s">
        <v>737</v>
      </c>
      <c r="C33" t="s">
        <v>739</v>
      </c>
      <c r="D33" t="s">
        <v>414</v>
      </c>
      <c r="E33" s="1" t="s">
        <v>410</v>
      </c>
      <c r="F33" s="1" t="s">
        <v>465</v>
      </c>
      <c r="G33" s="7">
        <v>27306</v>
      </c>
      <c r="H33" s="7">
        <v>39383</v>
      </c>
      <c r="I33" s="1" t="s">
        <v>1081</v>
      </c>
      <c r="M33" s="6" t="s">
        <v>1281</v>
      </c>
      <c r="N33" s="6" t="s">
        <v>1044</v>
      </c>
      <c r="O33" s="6" t="s">
        <v>1274</v>
      </c>
      <c r="P33" s="12" t="s">
        <v>1014</v>
      </c>
      <c r="Q33" s="15" t="str">
        <f>VLOOKUP(P33,functions!$A$2:$H$69,3,FALSE)</f>
        <v>Graphic designer</v>
      </c>
      <c r="R33" s="15"/>
      <c r="S33" s="17">
        <f>VLOOKUP(P33,functions!$A$2:$H$69,8,FALSE)</f>
        <v>4</v>
      </c>
      <c r="T33" s="17">
        <f t="shared" ca="1" si="0"/>
        <v>11</v>
      </c>
      <c r="U33" s="18" t="e">
        <f ca="1">VLOOKUP(T33,'salary scales'!$A$1:$F$10,S33+1,FALSE)</f>
        <v>#N/A</v>
      </c>
      <c r="V33" s="23">
        <f>VLOOKUP(P33,functions!$A$2:$H$69,5,FALSE)</f>
        <v>1</v>
      </c>
      <c r="X33" s="18" t="e">
        <f t="shared" ca="1" si="1"/>
        <v>#N/A</v>
      </c>
      <c r="Y33" s="18" t="e">
        <f t="shared" ca="1" si="2"/>
        <v>#N/A</v>
      </c>
      <c r="Z33" s="18" t="e">
        <f t="shared" ca="1" si="4"/>
        <v>#N/A</v>
      </c>
      <c r="AA33" s="18" t="e">
        <f t="shared" ca="1" si="5"/>
        <v>#N/A</v>
      </c>
      <c r="AB33" s="18" t="e">
        <f t="shared" ca="1" si="6"/>
        <v>#N/A</v>
      </c>
      <c r="AC33" s="18" t="e">
        <f t="shared" ca="1" si="7"/>
        <v>#N/A</v>
      </c>
      <c r="AD33" s="18" t="e">
        <f t="shared" ca="1" si="8"/>
        <v>#N/A</v>
      </c>
      <c r="AE33" s="18" t="e">
        <f t="shared" ca="1" si="9"/>
        <v>#N/A</v>
      </c>
      <c r="AF33" s="18" t="e">
        <f t="shared" ca="1" si="10"/>
        <v>#N/A</v>
      </c>
      <c r="AG33" t="str">
        <f t="shared" si="3"/>
        <v/>
      </c>
    </row>
    <row r="34" spans="1:33" x14ac:dyDescent="0.3">
      <c r="A34" s="2" t="s">
        <v>29</v>
      </c>
      <c r="B34" t="s">
        <v>794</v>
      </c>
      <c r="D34" t="s">
        <v>453</v>
      </c>
      <c r="E34" s="1" t="s">
        <v>410</v>
      </c>
      <c r="F34" s="1" t="s">
        <v>465</v>
      </c>
      <c r="G34" s="7">
        <v>27517</v>
      </c>
      <c r="H34" s="7">
        <v>41192</v>
      </c>
      <c r="I34" s="1" t="s">
        <v>1081</v>
      </c>
      <c r="M34" s="6" t="s">
        <v>1281</v>
      </c>
      <c r="N34" s="6" t="s">
        <v>1438</v>
      </c>
      <c r="O34" s="6" t="s">
        <v>1448</v>
      </c>
      <c r="P34" s="12" t="s">
        <v>1060</v>
      </c>
      <c r="Q34" s="15" t="str">
        <f>VLOOKUP(P34,functions!$A$2:$H$69,3,FALSE)</f>
        <v>Logistics employee loading and unloading</v>
      </c>
      <c r="R34" s="15"/>
      <c r="S34" s="17">
        <f>VLOOKUP(P34,functions!$A$2:$H$69,8,FALSE)</f>
        <v>1</v>
      </c>
      <c r="T34" s="17">
        <f t="shared" ca="1" si="0"/>
        <v>6</v>
      </c>
      <c r="U34" s="18">
        <f ca="1">VLOOKUP(T34,'salary scales'!$A$1:$F$10,S34+1,FALSE)</f>
        <v>1861.13</v>
      </c>
      <c r="V34" s="23">
        <f>VLOOKUP(P34,functions!$A$2:$H$69,5,FALSE)</f>
        <v>1</v>
      </c>
      <c r="X34" s="18">
        <f t="shared" ca="1" si="1"/>
        <v>1861.13</v>
      </c>
      <c r="Y34" s="18">
        <f t="shared" ca="1" si="2"/>
        <v>148.8904</v>
      </c>
      <c r="Z34" s="18">
        <f t="shared" ca="1" si="4"/>
        <v>995.87124999999992</v>
      </c>
      <c r="AA34" s="18">
        <f t="shared" ca="1" si="5"/>
        <v>144.23757500000002</v>
      </c>
      <c r="AB34" s="18">
        <f t="shared" ca="1" si="6"/>
        <v>31.639210000000006</v>
      </c>
      <c r="AC34" s="18">
        <f t="shared" ca="1" si="7"/>
        <v>41.689312000000001</v>
      </c>
      <c r="AD34" s="18">
        <f t="shared" ca="1" si="8"/>
        <v>86.542545000000004</v>
      </c>
      <c r="AE34" s="18">
        <f t="shared" ca="1" si="9"/>
        <v>10.050102000000001</v>
      </c>
      <c r="AF34" s="18">
        <f t="shared" ca="1" si="10"/>
        <v>75.888000000000019</v>
      </c>
      <c r="AG34" t="str">
        <f t="shared" si="3"/>
        <v/>
      </c>
    </row>
    <row r="35" spans="1:33" x14ac:dyDescent="0.3">
      <c r="A35" s="2" t="s">
        <v>30</v>
      </c>
      <c r="B35" t="s">
        <v>775</v>
      </c>
      <c r="D35" t="s">
        <v>439</v>
      </c>
      <c r="E35" s="1" t="s">
        <v>410</v>
      </c>
      <c r="F35" s="1" t="s">
        <v>465</v>
      </c>
      <c r="G35" s="7">
        <v>25461</v>
      </c>
      <c r="H35" s="7">
        <v>41179</v>
      </c>
      <c r="I35" s="1" t="s">
        <v>1081</v>
      </c>
      <c r="J35" s="47">
        <v>1</v>
      </c>
      <c r="K35" s="47">
        <v>1</v>
      </c>
      <c r="L35" s="49" t="s">
        <v>1422</v>
      </c>
      <c r="M35" s="6" t="s">
        <v>1283</v>
      </c>
      <c r="N35" s="6" t="s">
        <v>1440</v>
      </c>
      <c r="O35" s="6" t="s">
        <v>1450</v>
      </c>
      <c r="P35" s="12" t="s">
        <v>1054</v>
      </c>
      <c r="Q35" s="15" t="str">
        <f>VLOOKUP(P35,functions!$A$2:$H$69,3,FALSE)</f>
        <v>Production assistant</v>
      </c>
      <c r="R35" s="15"/>
      <c r="S35" s="17">
        <f>VLOOKUP(P35,functions!$A$2:$H$69,8,FALSE)</f>
        <v>1</v>
      </c>
      <c r="T35" s="17">
        <f t="shared" ca="1" si="0"/>
        <v>6</v>
      </c>
      <c r="U35" s="18">
        <f ca="1">VLOOKUP(T35,'salary scales'!$A$1:$F$10,S35+1,FALSE)</f>
        <v>1861.13</v>
      </c>
      <c r="V35" s="23">
        <f>VLOOKUP(P35,functions!$A$2:$H$69,5,FALSE)</f>
        <v>1.00064</v>
      </c>
      <c r="X35" s="18">
        <f t="shared" ca="1" si="1"/>
        <v>1862.3211232000001</v>
      </c>
      <c r="Y35" s="18">
        <f t="shared" ca="1" si="2"/>
        <v>148.98568985600002</v>
      </c>
      <c r="Z35" s="18">
        <f t="shared" ca="1" si="4"/>
        <v>995.87124999999992</v>
      </c>
      <c r="AA35" s="18">
        <f t="shared" ca="1" si="5"/>
        <v>144.32988704800002</v>
      </c>
      <c r="AB35" s="18">
        <f t="shared" ca="1" si="6"/>
        <v>31.659459094400002</v>
      </c>
      <c r="AC35" s="18">
        <f t="shared" ca="1" si="7"/>
        <v>41.715993159680004</v>
      </c>
      <c r="AD35" s="18">
        <f t="shared" ca="1" si="8"/>
        <v>86.597932228800005</v>
      </c>
      <c r="AE35" s="18">
        <f t="shared" ca="1" si="9"/>
        <v>10.056534065280001</v>
      </c>
      <c r="AF35" s="18">
        <f t="shared" ca="1" si="10"/>
        <v>75.936568320000021</v>
      </c>
      <c r="AG35" t="str">
        <f t="shared" si="3"/>
        <v/>
      </c>
    </row>
    <row r="36" spans="1:33" x14ac:dyDescent="0.3">
      <c r="A36" s="2" t="s">
        <v>31</v>
      </c>
      <c r="B36" t="s">
        <v>751</v>
      </c>
      <c r="C36" t="s">
        <v>733</v>
      </c>
      <c r="D36" t="s">
        <v>663</v>
      </c>
      <c r="E36" s="1" t="s">
        <v>1467</v>
      </c>
      <c r="F36" s="1" t="s">
        <v>465</v>
      </c>
      <c r="G36" s="7">
        <v>27956</v>
      </c>
      <c r="H36" s="7">
        <v>39743</v>
      </c>
      <c r="I36" s="1" t="s">
        <v>1081</v>
      </c>
      <c r="M36" s="6" t="s">
        <v>1281</v>
      </c>
      <c r="N36" s="6" t="s">
        <v>1438</v>
      </c>
      <c r="O36" s="6" t="s">
        <v>1449</v>
      </c>
      <c r="P36" s="12" t="s">
        <v>1057</v>
      </c>
      <c r="Q36" s="15" t="str">
        <f>VLOOKUP(P36,functions!$A$2:$H$69,3,FALSE)</f>
        <v>Forklift driver</v>
      </c>
      <c r="R36" s="15"/>
      <c r="S36" s="17">
        <f>VLOOKUP(P36,functions!$A$2:$H$69,8,FALSE)</f>
        <v>2</v>
      </c>
      <c r="T36" s="17">
        <f t="shared" ca="1" si="0"/>
        <v>10</v>
      </c>
      <c r="U36" s="18" t="e">
        <f ca="1">VLOOKUP(T36,'salary scales'!$A$1:$F$10,S36+1,FALSE)</f>
        <v>#N/A</v>
      </c>
      <c r="V36" s="23">
        <f>VLOOKUP(P36,functions!$A$2:$H$69,5,FALSE)</f>
        <v>1</v>
      </c>
      <c r="X36" s="18" t="e">
        <f t="shared" ca="1" si="1"/>
        <v>#N/A</v>
      </c>
      <c r="Y36" s="18" t="e">
        <f t="shared" ca="1" si="2"/>
        <v>#N/A</v>
      </c>
      <c r="Z36" s="18" t="e">
        <f t="shared" ca="1" si="4"/>
        <v>#N/A</v>
      </c>
      <c r="AA36" s="18" t="e">
        <f t="shared" ca="1" si="5"/>
        <v>#N/A</v>
      </c>
      <c r="AB36" s="18" t="e">
        <f t="shared" ca="1" si="6"/>
        <v>#N/A</v>
      </c>
      <c r="AC36" s="18" t="e">
        <f t="shared" ca="1" si="7"/>
        <v>#N/A</v>
      </c>
      <c r="AD36" s="18" t="e">
        <f t="shared" ca="1" si="8"/>
        <v>#N/A</v>
      </c>
      <c r="AE36" s="18" t="e">
        <f t="shared" ca="1" si="9"/>
        <v>#N/A</v>
      </c>
      <c r="AF36" s="18" t="e">
        <f t="shared" ca="1" si="10"/>
        <v>#N/A</v>
      </c>
      <c r="AG36" t="str">
        <f t="shared" si="3"/>
        <v/>
      </c>
    </row>
    <row r="37" spans="1:33" x14ac:dyDescent="0.3">
      <c r="A37" s="2" t="s">
        <v>32</v>
      </c>
      <c r="B37" t="s">
        <v>751</v>
      </c>
      <c r="C37" t="s">
        <v>733</v>
      </c>
      <c r="D37" t="s">
        <v>424</v>
      </c>
      <c r="E37" s="1" t="s">
        <v>410</v>
      </c>
      <c r="F37" s="1" t="s">
        <v>465</v>
      </c>
      <c r="G37" s="7">
        <v>28235</v>
      </c>
      <c r="H37" s="7">
        <v>40591</v>
      </c>
      <c r="I37" s="1" t="s">
        <v>1081</v>
      </c>
      <c r="J37" s="47">
        <v>4</v>
      </c>
      <c r="K37" s="47">
        <v>2</v>
      </c>
      <c r="L37" s="49" t="s">
        <v>1424</v>
      </c>
      <c r="M37" s="6" t="s">
        <v>1283</v>
      </c>
      <c r="N37" s="6" t="s">
        <v>1282</v>
      </c>
      <c r="O37" s="6" t="s">
        <v>1448</v>
      </c>
      <c r="P37" s="12" t="s">
        <v>1057</v>
      </c>
      <c r="Q37" s="15" t="str">
        <f>VLOOKUP(P37,functions!$A$2:$H$69,3,FALSE)</f>
        <v>Forklift driver</v>
      </c>
      <c r="R37" s="15"/>
      <c r="S37" s="17">
        <f>VLOOKUP(P37,functions!$A$2:$H$69,8,FALSE)</f>
        <v>2</v>
      </c>
      <c r="T37" s="17">
        <f t="shared" ca="1" si="0"/>
        <v>7</v>
      </c>
      <c r="U37" s="18">
        <f ca="1">VLOOKUP(T37,'salary scales'!$A$1:$F$10,S37+1,FALSE)</f>
        <v>1939.17</v>
      </c>
      <c r="V37" s="23">
        <f>VLOOKUP(P37,functions!$A$2:$H$69,5,FALSE)</f>
        <v>1</v>
      </c>
      <c r="X37" s="18">
        <f t="shared" ca="1" si="1"/>
        <v>1939.17</v>
      </c>
      <c r="Y37" s="18">
        <f t="shared" ca="1" si="2"/>
        <v>155.1336</v>
      </c>
      <c r="Z37" s="18">
        <f t="shared" ca="1" si="4"/>
        <v>995.87124999999992</v>
      </c>
      <c r="AA37" s="18">
        <f t="shared" ca="1" si="5"/>
        <v>150.285675</v>
      </c>
      <c r="AB37" s="18">
        <f t="shared" ca="1" si="6"/>
        <v>32.965890000000002</v>
      </c>
      <c r="AC37" s="18">
        <f t="shared" ca="1" si="7"/>
        <v>43.437407999999998</v>
      </c>
      <c r="AD37" s="18">
        <f t="shared" ca="1" si="8"/>
        <v>90.171405000000007</v>
      </c>
      <c r="AE37" s="18">
        <f t="shared" ca="1" si="9"/>
        <v>10.471518000000001</v>
      </c>
      <c r="AF37" s="18">
        <f t="shared" ca="1" si="10"/>
        <v>83.692000000000007</v>
      </c>
      <c r="AG37" t="str">
        <f t="shared" si="3"/>
        <v/>
      </c>
    </row>
    <row r="38" spans="1:33" x14ac:dyDescent="0.3">
      <c r="A38" s="2" t="s">
        <v>33</v>
      </c>
      <c r="B38" t="s">
        <v>812</v>
      </c>
      <c r="D38" t="s">
        <v>696</v>
      </c>
      <c r="E38" s="1" t="s">
        <v>1467</v>
      </c>
      <c r="F38" s="1" t="s">
        <v>465</v>
      </c>
      <c r="G38" s="7">
        <v>24371</v>
      </c>
      <c r="H38" s="7">
        <v>41145</v>
      </c>
      <c r="I38" s="1" t="s">
        <v>1081</v>
      </c>
      <c r="M38" s="6" t="s">
        <v>1281</v>
      </c>
      <c r="N38" s="6" t="s">
        <v>1278</v>
      </c>
      <c r="O38" s="6" t="s">
        <v>1278</v>
      </c>
      <c r="P38" s="12" t="s">
        <v>1038</v>
      </c>
      <c r="Q38" s="15" t="str">
        <f>VLOOKUP(P38,functions!$A$2:$H$69,3,FALSE)</f>
        <v>Handbook administrator</v>
      </c>
      <c r="R38" s="15"/>
      <c r="S38" s="17">
        <f>VLOOKUP(P38,functions!$A$2:$H$69,8,FALSE)</f>
        <v>2</v>
      </c>
      <c r="T38" s="17">
        <f t="shared" ca="1" si="0"/>
        <v>6</v>
      </c>
      <c r="U38" s="18">
        <f ca="1">VLOOKUP(T38,'salary scales'!$A$1:$F$10,S38+1,FALSE)</f>
        <v>1939.17</v>
      </c>
      <c r="V38" s="23">
        <f>VLOOKUP(P38,functions!$A$2:$H$69,5,FALSE)</f>
        <v>1</v>
      </c>
      <c r="X38" s="18">
        <f t="shared" ca="1" si="1"/>
        <v>1939.17</v>
      </c>
      <c r="Y38" s="18">
        <f t="shared" ca="1" si="2"/>
        <v>155.1336</v>
      </c>
      <c r="Z38" s="18">
        <f t="shared" ca="1" si="4"/>
        <v>995.87124999999992</v>
      </c>
      <c r="AA38" s="18">
        <f t="shared" ca="1" si="5"/>
        <v>150.285675</v>
      </c>
      <c r="AB38" s="18">
        <f t="shared" ca="1" si="6"/>
        <v>32.965890000000002</v>
      </c>
      <c r="AC38" s="18">
        <f t="shared" ca="1" si="7"/>
        <v>43.437407999999998</v>
      </c>
      <c r="AD38" s="18">
        <f t="shared" ca="1" si="8"/>
        <v>90.171405000000007</v>
      </c>
      <c r="AE38" s="18">
        <f t="shared" ca="1" si="9"/>
        <v>10.471518000000001</v>
      </c>
      <c r="AF38" s="18">
        <f t="shared" ca="1" si="10"/>
        <v>83.692000000000007</v>
      </c>
      <c r="AG38" t="str">
        <f t="shared" si="3"/>
        <v/>
      </c>
    </row>
    <row r="39" spans="1:33" x14ac:dyDescent="0.3">
      <c r="A39" s="2" t="s">
        <v>34</v>
      </c>
      <c r="B39" t="s">
        <v>812</v>
      </c>
      <c r="D39" t="s">
        <v>551</v>
      </c>
      <c r="E39" s="1" t="s">
        <v>410</v>
      </c>
      <c r="F39" s="1" t="s">
        <v>465</v>
      </c>
      <c r="G39" s="7">
        <v>30127</v>
      </c>
      <c r="H39" s="7">
        <v>41031</v>
      </c>
      <c r="I39" s="1" t="s">
        <v>1081</v>
      </c>
      <c r="J39" s="47">
        <v>1</v>
      </c>
      <c r="K39" s="47">
        <v>1</v>
      </c>
      <c r="L39" s="49" t="s">
        <v>1422</v>
      </c>
      <c r="M39" s="6" t="s">
        <v>1281</v>
      </c>
      <c r="N39" s="6" t="s">
        <v>1435</v>
      </c>
      <c r="O39" s="6" t="s">
        <v>1446</v>
      </c>
      <c r="P39" s="12" t="s">
        <v>1053</v>
      </c>
      <c r="Q39" s="15" t="str">
        <f>VLOOKUP(P39,functions!$A$2:$H$69,3,FALSE)</f>
        <v>Production worker</v>
      </c>
      <c r="R39" s="15"/>
      <c r="S39" s="17">
        <f>VLOOKUP(P39,functions!$A$2:$H$69,8,FALSE)</f>
        <v>2</v>
      </c>
      <c r="T39" s="17">
        <f t="shared" ca="1" si="0"/>
        <v>6</v>
      </c>
      <c r="U39" s="18">
        <f ca="1">VLOOKUP(T39,'salary scales'!$A$1:$F$10,S39+1,FALSE)</f>
        <v>1939.17</v>
      </c>
      <c r="V39" s="23">
        <f>VLOOKUP(P39,functions!$A$2:$H$69,5,FALSE)</f>
        <v>1.00064</v>
      </c>
      <c r="X39" s="18">
        <f t="shared" ca="1" si="1"/>
        <v>1940.4110688000001</v>
      </c>
      <c r="Y39" s="18">
        <f t="shared" ca="1" si="2"/>
        <v>155.232885504</v>
      </c>
      <c r="Z39" s="18">
        <f t="shared" ca="1" si="4"/>
        <v>995.87124999999992</v>
      </c>
      <c r="AA39" s="18">
        <f t="shared" ca="1" si="5"/>
        <v>150.38185783200001</v>
      </c>
      <c r="AB39" s="18">
        <f t="shared" ca="1" si="6"/>
        <v>32.986988169600004</v>
      </c>
      <c r="AC39" s="18">
        <f t="shared" ca="1" si="7"/>
        <v>43.465207941119999</v>
      </c>
      <c r="AD39" s="18">
        <f t="shared" ca="1" si="8"/>
        <v>90.229114699199997</v>
      </c>
      <c r="AE39" s="18">
        <f t="shared" ca="1" si="9"/>
        <v>10.478219771520001</v>
      </c>
      <c r="AF39" s="18">
        <f t="shared" ca="1" si="10"/>
        <v>83.745562880000023</v>
      </c>
      <c r="AG39" t="str">
        <f t="shared" si="3"/>
        <v/>
      </c>
    </row>
    <row r="40" spans="1:33" x14ac:dyDescent="0.3">
      <c r="A40" s="2" t="s">
        <v>35</v>
      </c>
      <c r="B40" t="s">
        <v>765</v>
      </c>
      <c r="C40" t="s">
        <v>766</v>
      </c>
      <c r="D40" t="s">
        <v>671</v>
      </c>
      <c r="E40" s="1" t="s">
        <v>1467</v>
      </c>
      <c r="F40" s="1" t="s">
        <v>465</v>
      </c>
      <c r="G40" s="7">
        <v>29910</v>
      </c>
      <c r="H40" s="7">
        <v>39713</v>
      </c>
      <c r="I40" s="1" t="s">
        <v>1081</v>
      </c>
      <c r="M40" s="6" t="s">
        <v>1281</v>
      </c>
      <c r="N40" s="6" t="s">
        <v>1438</v>
      </c>
      <c r="O40" s="6" t="s">
        <v>1449</v>
      </c>
      <c r="P40" s="12" t="s">
        <v>1057</v>
      </c>
      <c r="Q40" s="15" t="str">
        <f>VLOOKUP(P40,functions!$A$2:$H$69,3,FALSE)</f>
        <v>Forklift driver</v>
      </c>
      <c r="R40" s="15"/>
      <c r="S40" s="17">
        <f>VLOOKUP(P40,functions!$A$2:$H$69,8,FALSE)</f>
        <v>2</v>
      </c>
      <c r="T40" s="17">
        <f t="shared" ca="1" si="0"/>
        <v>10</v>
      </c>
      <c r="U40" s="18" t="e">
        <f ca="1">VLOOKUP(T40,'salary scales'!$A$1:$F$10,S40+1,FALSE)</f>
        <v>#N/A</v>
      </c>
      <c r="V40" s="23">
        <f>VLOOKUP(P40,functions!$A$2:$H$69,5,FALSE)</f>
        <v>1</v>
      </c>
      <c r="X40" s="18" t="e">
        <f t="shared" ca="1" si="1"/>
        <v>#N/A</v>
      </c>
      <c r="Y40" s="18" t="e">
        <f t="shared" ca="1" si="2"/>
        <v>#N/A</v>
      </c>
      <c r="Z40" s="18" t="e">
        <f t="shared" ca="1" si="4"/>
        <v>#N/A</v>
      </c>
      <c r="AA40" s="18" t="e">
        <f t="shared" ca="1" si="5"/>
        <v>#N/A</v>
      </c>
      <c r="AB40" s="18" t="e">
        <f t="shared" ca="1" si="6"/>
        <v>#N/A</v>
      </c>
      <c r="AC40" s="18" t="e">
        <f t="shared" ca="1" si="7"/>
        <v>#N/A</v>
      </c>
      <c r="AD40" s="18" t="e">
        <f t="shared" ca="1" si="8"/>
        <v>#N/A</v>
      </c>
      <c r="AE40" s="18" t="e">
        <f t="shared" ca="1" si="9"/>
        <v>#N/A</v>
      </c>
      <c r="AF40" s="18" t="e">
        <f t="shared" ca="1" si="10"/>
        <v>#N/A</v>
      </c>
      <c r="AG40" t="str">
        <f t="shared" si="3"/>
        <v/>
      </c>
    </row>
    <row r="41" spans="1:33" x14ac:dyDescent="0.3">
      <c r="A41" s="2" t="s">
        <v>36</v>
      </c>
      <c r="B41" t="s">
        <v>765</v>
      </c>
      <c r="C41" t="s">
        <v>766</v>
      </c>
      <c r="D41" t="s">
        <v>433</v>
      </c>
      <c r="E41" s="1" t="s">
        <v>410</v>
      </c>
      <c r="F41" s="1" t="s">
        <v>465</v>
      </c>
      <c r="G41" s="7">
        <v>21911</v>
      </c>
      <c r="H41" s="7">
        <v>41510</v>
      </c>
      <c r="I41" s="1" t="s">
        <v>1081</v>
      </c>
      <c r="J41" s="47">
        <v>34</v>
      </c>
      <c r="K41" s="47">
        <v>4</v>
      </c>
      <c r="L41" s="49" t="s">
        <v>1291</v>
      </c>
      <c r="M41" s="6" t="s">
        <v>1281</v>
      </c>
      <c r="N41" s="6" t="s">
        <v>1041</v>
      </c>
      <c r="O41" s="6" t="s">
        <v>1275</v>
      </c>
      <c r="P41" s="12" t="s">
        <v>1003</v>
      </c>
      <c r="Q41" s="15" t="str">
        <f>VLOOKUP(P41,functions!$A$2:$H$69,3,FALSE)</f>
        <v>Health and safety coordinator</v>
      </c>
      <c r="R41" s="15"/>
      <c r="S41" s="17">
        <f>VLOOKUP(P41,functions!$A$2:$H$69,8,FALSE)</f>
        <v>4</v>
      </c>
      <c r="T41" s="17">
        <f t="shared" ca="1" si="0"/>
        <v>5</v>
      </c>
      <c r="U41" s="18">
        <f ca="1">VLOOKUP(T41,'salary scales'!$A$1:$F$10,S41+1,FALSE)</f>
        <v>2058.04</v>
      </c>
      <c r="V41" s="23">
        <f>VLOOKUP(P41,functions!$A$2:$H$69,5,FALSE)</f>
        <v>0.8</v>
      </c>
      <c r="X41" s="18">
        <f t="shared" ca="1" si="1"/>
        <v>1646.432</v>
      </c>
      <c r="Y41" s="18">
        <f t="shared" ca="1" si="2"/>
        <v>131.71456000000001</v>
      </c>
      <c r="Z41" s="18">
        <f t="shared" ca="1" si="4"/>
        <v>995.87124999999992</v>
      </c>
      <c r="AA41" s="18">
        <f t="shared" ca="1" si="5"/>
        <v>127.59848</v>
      </c>
      <c r="AB41" s="18">
        <f t="shared" ca="1" si="6"/>
        <v>27.989344000000003</v>
      </c>
      <c r="AC41" s="18">
        <f t="shared" ca="1" si="7"/>
        <v>36.880076799999998</v>
      </c>
      <c r="AD41" s="18">
        <f t="shared" ca="1" si="8"/>
        <v>76.559088000000003</v>
      </c>
      <c r="AE41" s="18">
        <f t="shared" ca="1" si="9"/>
        <v>8.8907328000000003</v>
      </c>
      <c r="AF41" s="18">
        <f t="shared" ca="1" si="10"/>
        <v>76.463200000000001</v>
      </c>
      <c r="AG41">
        <f t="shared" si="3"/>
        <v>1</v>
      </c>
    </row>
    <row r="42" spans="1:33" x14ac:dyDescent="0.3">
      <c r="A42" s="2" t="s">
        <v>37</v>
      </c>
      <c r="B42" t="s">
        <v>767</v>
      </c>
      <c r="C42" t="s">
        <v>733</v>
      </c>
      <c r="D42" t="s">
        <v>610</v>
      </c>
      <c r="E42" s="1" t="s">
        <v>1467</v>
      </c>
      <c r="F42" s="1" t="s">
        <v>465</v>
      </c>
      <c r="G42" s="7">
        <v>24979</v>
      </c>
      <c r="H42" s="7">
        <v>39374</v>
      </c>
      <c r="I42" s="1" t="s">
        <v>1081</v>
      </c>
      <c r="M42" s="6" t="s">
        <v>1281</v>
      </c>
      <c r="N42" s="6" t="s">
        <v>1435</v>
      </c>
      <c r="O42" s="6" t="s">
        <v>1443</v>
      </c>
      <c r="P42" s="12" t="s">
        <v>1053</v>
      </c>
      <c r="Q42" s="15" t="str">
        <f>VLOOKUP(P42,functions!$A$2:$H$69,3,FALSE)</f>
        <v>Production worker</v>
      </c>
      <c r="R42" s="15"/>
      <c r="S42" s="17">
        <f>VLOOKUP(P42,functions!$A$2:$H$69,8,FALSE)</f>
        <v>2</v>
      </c>
      <c r="T42" s="17">
        <f t="shared" ca="1" si="0"/>
        <v>11</v>
      </c>
      <c r="U42" s="18" t="e">
        <f ca="1">VLOOKUP(T42,'salary scales'!$A$1:$F$10,S42+1,FALSE)</f>
        <v>#N/A</v>
      </c>
      <c r="V42" s="23">
        <f>VLOOKUP(P42,functions!$A$2:$H$69,5,FALSE)</f>
        <v>1.00064</v>
      </c>
      <c r="X42" s="18" t="e">
        <f t="shared" ca="1" si="1"/>
        <v>#N/A</v>
      </c>
      <c r="Y42" s="18" t="e">
        <f t="shared" ca="1" si="2"/>
        <v>#N/A</v>
      </c>
      <c r="Z42" s="18" t="e">
        <f t="shared" ca="1" si="4"/>
        <v>#N/A</v>
      </c>
      <c r="AA42" s="18" t="e">
        <f t="shared" ca="1" si="5"/>
        <v>#N/A</v>
      </c>
      <c r="AB42" s="18" t="e">
        <f t="shared" ca="1" si="6"/>
        <v>#N/A</v>
      </c>
      <c r="AC42" s="18" t="e">
        <f t="shared" ca="1" si="7"/>
        <v>#N/A</v>
      </c>
      <c r="AD42" s="18" t="e">
        <f t="shared" ca="1" si="8"/>
        <v>#N/A</v>
      </c>
      <c r="AE42" s="18" t="e">
        <f t="shared" ca="1" si="9"/>
        <v>#N/A</v>
      </c>
      <c r="AF42" s="18" t="e">
        <f t="shared" ca="1" si="10"/>
        <v>#N/A</v>
      </c>
      <c r="AG42" t="str">
        <f t="shared" si="3"/>
        <v/>
      </c>
    </row>
    <row r="43" spans="1:33" x14ac:dyDescent="0.3">
      <c r="A43" s="2" t="s">
        <v>38</v>
      </c>
      <c r="B43" t="s">
        <v>767</v>
      </c>
      <c r="C43" t="s">
        <v>733</v>
      </c>
      <c r="D43" t="s">
        <v>672</v>
      </c>
      <c r="E43" s="1" t="s">
        <v>1467</v>
      </c>
      <c r="F43" s="1" t="s">
        <v>465</v>
      </c>
      <c r="G43" s="7">
        <v>27075</v>
      </c>
      <c r="H43" s="7">
        <v>41027</v>
      </c>
      <c r="I43" s="1" t="s">
        <v>1081</v>
      </c>
      <c r="M43" s="6" t="s">
        <v>1281</v>
      </c>
      <c r="N43" s="6" t="s">
        <v>1438</v>
      </c>
      <c r="O43" s="6" t="s">
        <v>1448</v>
      </c>
      <c r="P43" s="12" t="s">
        <v>1031</v>
      </c>
      <c r="Q43" s="15" t="str">
        <f>VLOOKUP(P43,functions!$A$2:$H$69,3,FALSE)</f>
        <v>Packaging Manager</v>
      </c>
      <c r="R43" s="15"/>
      <c r="S43" s="17">
        <f>VLOOKUP(P43,functions!$A$2:$H$69,8,FALSE)</f>
        <v>2</v>
      </c>
      <c r="T43" s="17">
        <f t="shared" ca="1" si="0"/>
        <v>6</v>
      </c>
      <c r="U43" s="18">
        <f ca="1">VLOOKUP(T43,'salary scales'!$A$1:$F$10,S43+1,FALSE)</f>
        <v>1939.17</v>
      </c>
      <c r="V43" s="23">
        <f>VLOOKUP(P43,functions!$A$2:$H$69,5,FALSE)</f>
        <v>1</v>
      </c>
      <c r="X43" s="18">
        <f t="shared" ca="1" si="1"/>
        <v>1939.17</v>
      </c>
      <c r="Y43" s="18">
        <f t="shared" ca="1" si="2"/>
        <v>155.1336</v>
      </c>
      <c r="Z43" s="18">
        <f t="shared" ca="1" si="4"/>
        <v>995.87124999999992</v>
      </c>
      <c r="AA43" s="18">
        <f t="shared" ca="1" si="5"/>
        <v>150.285675</v>
      </c>
      <c r="AB43" s="18">
        <f t="shared" ca="1" si="6"/>
        <v>32.965890000000002</v>
      </c>
      <c r="AC43" s="18">
        <f t="shared" ca="1" si="7"/>
        <v>43.437407999999998</v>
      </c>
      <c r="AD43" s="18">
        <f t="shared" ca="1" si="8"/>
        <v>90.171405000000007</v>
      </c>
      <c r="AE43" s="18">
        <f t="shared" ca="1" si="9"/>
        <v>10.471518000000001</v>
      </c>
      <c r="AF43" s="18">
        <f t="shared" ca="1" si="10"/>
        <v>83.692000000000007</v>
      </c>
      <c r="AG43" t="str">
        <f t="shared" si="3"/>
        <v/>
      </c>
    </row>
    <row r="44" spans="1:33" x14ac:dyDescent="0.3">
      <c r="A44" s="2" t="s">
        <v>39</v>
      </c>
      <c r="B44" t="s">
        <v>767</v>
      </c>
      <c r="C44" t="s">
        <v>733</v>
      </c>
      <c r="D44" t="s">
        <v>539</v>
      </c>
      <c r="E44" s="1" t="s">
        <v>410</v>
      </c>
      <c r="F44" s="1" t="s">
        <v>465</v>
      </c>
      <c r="G44" s="7">
        <v>19652</v>
      </c>
      <c r="H44" s="7">
        <v>39365</v>
      </c>
      <c r="I44" s="1" t="s">
        <v>1081</v>
      </c>
      <c r="J44" s="47">
        <v>10</v>
      </c>
      <c r="K44" s="47">
        <v>4</v>
      </c>
      <c r="L44" s="49" t="s">
        <v>1291</v>
      </c>
      <c r="M44" s="6" t="s">
        <v>1281</v>
      </c>
      <c r="N44" s="6" t="s">
        <v>1403</v>
      </c>
      <c r="O44" s="6" t="s">
        <v>1436</v>
      </c>
      <c r="P44" s="12" t="s">
        <v>1287</v>
      </c>
      <c r="Q44" s="15" t="str">
        <f>VLOOKUP(P44,functions!$A$2:$H$69,3,FALSE)</f>
        <v>Head of Facility</v>
      </c>
      <c r="R44" s="15"/>
      <c r="S44" s="17">
        <f>VLOOKUP(P44,functions!$A$2:$H$69,8,FALSE)</f>
        <v>4</v>
      </c>
      <c r="T44" s="17">
        <f t="shared" ca="1" si="0"/>
        <v>11</v>
      </c>
      <c r="U44" s="18" t="e">
        <f ca="1">VLOOKUP(T44,'salary scales'!$A$1:$F$10,S44+1,FALSE)</f>
        <v>#N/A</v>
      </c>
      <c r="V44" s="23">
        <f>VLOOKUP(P44,functions!$A$2:$H$69,5,FALSE)</f>
        <v>1</v>
      </c>
      <c r="X44" s="18" t="e">
        <f t="shared" ca="1" si="1"/>
        <v>#N/A</v>
      </c>
      <c r="Y44" s="18" t="e">
        <f t="shared" ca="1" si="2"/>
        <v>#N/A</v>
      </c>
      <c r="Z44" s="18" t="e">
        <f t="shared" ca="1" si="4"/>
        <v>#N/A</v>
      </c>
      <c r="AA44" s="18" t="e">
        <f t="shared" ca="1" si="5"/>
        <v>#N/A</v>
      </c>
      <c r="AB44" s="18" t="e">
        <f t="shared" ca="1" si="6"/>
        <v>#N/A</v>
      </c>
      <c r="AC44" s="18" t="e">
        <f t="shared" ca="1" si="7"/>
        <v>#N/A</v>
      </c>
      <c r="AD44" s="18" t="e">
        <f t="shared" ca="1" si="8"/>
        <v>#N/A</v>
      </c>
      <c r="AE44" s="18" t="e">
        <f t="shared" ca="1" si="9"/>
        <v>#N/A</v>
      </c>
      <c r="AF44" s="18" t="e">
        <f t="shared" ca="1" si="10"/>
        <v>#N/A</v>
      </c>
      <c r="AG44" t="str">
        <f t="shared" si="3"/>
        <v/>
      </c>
    </row>
    <row r="45" spans="1:33" x14ac:dyDescent="0.3">
      <c r="A45" s="2" t="s">
        <v>40</v>
      </c>
      <c r="B45" t="s">
        <v>767</v>
      </c>
      <c r="C45" t="s">
        <v>733</v>
      </c>
      <c r="D45" t="s">
        <v>434</v>
      </c>
      <c r="E45" s="1" t="s">
        <v>410</v>
      </c>
      <c r="F45" s="1" t="s">
        <v>465</v>
      </c>
      <c r="G45" s="7">
        <v>27502</v>
      </c>
      <c r="H45" s="7">
        <v>41503</v>
      </c>
      <c r="I45" s="1" t="s">
        <v>1081</v>
      </c>
      <c r="M45" s="6" t="s">
        <v>1281</v>
      </c>
      <c r="N45" s="6" t="s">
        <v>1435</v>
      </c>
      <c r="O45" s="6" t="s">
        <v>1446</v>
      </c>
      <c r="P45" s="12" t="s">
        <v>1053</v>
      </c>
      <c r="Q45" s="15" t="str">
        <f>VLOOKUP(P45,functions!$A$2:$H$69,3,FALSE)</f>
        <v>Production worker</v>
      </c>
      <c r="R45" s="15"/>
      <c r="S45" s="17">
        <f>VLOOKUP(P45,functions!$A$2:$H$69,8,FALSE)</f>
        <v>2</v>
      </c>
      <c r="T45" s="17">
        <f t="shared" ca="1" si="0"/>
        <v>5</v>
      </c>
      <c r="U45" s="18">
        <f ca="1">VLOOKUP(T45,'salary scales'!$A$1:$F$10,S45+1,FALSE)</f>
        <v>1899.07</v>
      </c>
      <c r="V45" s="23">
        <f>VLOOKUP(P45,functions!$A$2:$H$69,5,FALSE)</f>
        <v>1.00064</v>
      </c>
      <c r="X45" s="18">
        <f t="shared" ca="1" si="1"/>
        <v>1900.2854047999999</v>
      </c>
      <c r="Y45" s="18">
        <f t="shared" ca="1" si="2"/>
        <v>152.022832384</v>
      </c>
      <c r="Z45" s="18">
        <f t="shared" ca="1" si="4"/>
        <v>995.87124999999992</v>
      </c>
      <c r="AA45" s="18">
        <f t="shared" ca="1" si="5"/>
        <v>147.27211887199999</v>
      </c>
      <c r="AB45" s="18">
        <f t="shared" ca="1" si="6"/>
        <v>32.304851881600001</v>
      </c>
      <c r="AC45" s="18">
        <f t="shared" ca="1" si="7"/>
        <v>42.566393067519996</v>
      </c>
      <c r="AD45" s="18">
        <f t="shared" ca="1" si="8"/>
        <v>88.363271323199996</v>
      </c>
      <c r="AE45" s="18">
        <f t="shared" ca="1" si="9"/>
        <v>10.261541185920001</v>
      </c>
      <c r="AF45" s="18">
        <f t="shared" ca="1" si="10"/>
        <v>79.732996479999997</v>
      </c>
      <c r="AG45" t="str">
        <f t="shared" si="3"/>
        <v/>
      </c>
    </row>
    <row r="46" spans="1:33" x14ac:dyDescent="0.3">
      <c r="A46" s="2" t="s">
        <v>41</v>
      </c>
      <c r="B46" t="s">
        <v>976</v>
      </c>
      <c r="C46" t="s">
        <v>855</v>
      </c>
      <c r="D46" t="s">
        <v>644</v>
      </c>
      <c r="E46" s="1" t="s">
        <v>410</v>
      </c>
      <c r="F46" s="1" t="s">
        <v>465</v>
      </c>
      <c r="G46" s="7">
        <v>21771</v>
      </c>
      <c r="H46" s="7">
        <v>39831</v>
      </c>
      <c r="I46" s="1" t="s">
        <v>1081</v>
      </c>
      <c r="M46" s="6" t="s">
        <v>1281</v>
      </c>
      <c r="N46" s="6" t="s">
        <v>1041</v>
      </c>
      <c r="O46" s="6" t="s">
        <v>1454</v>
      </c>
      <c r="P46" s="12" t="s">
        <v>1000</v>
      </c>
      <c r="Q46" s="15" t="str">
        <f>VLOOKUP(P46,functions!$A$2:$H$69,3,FALSE)</f>
        <v>Personell Officer</v>
      </c>
      <c r="R46" s="15"/>
      <c r="S46" s="17">
        <f>VLOOKUP(P46,functions!$A$2:$H$69,8,FALSE)</f>
        <v>4</v>
      </c>
      <c r="T46" s="17">
        <f t="shared" ca="1" si="0"/>
        <v>9</v>
      </c>
      <c r="U46" s="18">
        <f ca="1">VLOOKUP(T46,'salary scales'!$A$1:$F$10,S46+1,FALSE)</f>
        <v>2277.9499999999998</v>
      </c>
      <c r="V46" s="23">
        <f>VLOOKUP(P46,functions!$A$2:$H$69,5,FALSE)</f>
        <v>1</v>
      </c>
      <c r="X46" s="18">
        <f t="shared" ca="1" si="1"/>
        <v>2277.9499999999998</v>
      </c>
      <c r="Y46" s="18">
        <f t="shared" ca="1" si="2"/>
        <v>182.23599999999999</v>
      </c>
      <c r="Z46" s="18">
        <f t="shared" ca="1" si="4"/>
        <v>995.87124999999992</v>
      </c>
      <c r="AA46" s="18">
        <f t="shared" ca="1" si="5"/>
        <v>176.54112499999999</v>
      </c>
      <c r="AB46" s="18">
        <f t="shared" ca="1" si="6"/>
        <v>38.725149999999999</v>
      </c>
      <c r="AC46" s="18">
        <f t="shared" ca="1" si="7"/>
        <v>51.026079999999993</v>
      </c>
      <c r="AD46" s="18">
        <f t="shared" ca="1" si="8"/>
        <v>105.92467499999999</v>
      </c>
      <c r="AE46" s="18">
        <f t="shared" ca="1" si="9"/>
        <v>12.300929999999999</v>
      </c>
      <c r="AF46" s="18">
        <f t="shared" ca="1" si="10"/>
        <v>117.57</v>
      </c>
      <c r="AG46" t="str">
        <f t="shared" si="3"/>
        <v/>
      </c>
    </row>
    <row r="47" spans="1:33" x14ac:dyDescent="0.3">
      <c r="A47" s="2" t="s">
        <v>42</v>
      </c>
      <c r="B47" t="s">
        <v>967</v>
      </c>
      <c r="D47" t="s">
        <v>635</v>
      </c>
      <c r="E47" s="1" t="s">
        <v>410</v>
      </c>
      <c r="F47" s="1" t="s">
        <v>730</v>
      </c>
      <c r="G47" s="7">
        <v>24059</v>
      </c>
      <c r="H47" s="7">
        <v>40885</v>
      </c>
      <c r="I47" s="1" t="s">
        <v>1081</v>
      </c>
      <c r="J47" s="47">
        <v>7</v>
      </c>
      <c r="K47" s="47">
        <v>1</v>
      </c>
      <c r="L47" s="49" t="s">
        <v>1424</v>
      </c>
      <c r="M47" s="6" t="s">
        <v>1281</v>
      </c>
      <c r="N47" s="6" t="s">
        <v>1335</v>
      </c>
      <c r="O47" s="6" t="s">
        <v>1061</v>
      </c>
      <c r="P47" s="12" t="s">
        <v>1079</v>
      </c>
      <c r="Q47" s="15" t="str">
        <f>VLOOKUP(P47,functions!$A$2:$H$69,3,FALSE)</f>
        <v>Administrative assistant</v>
      </c>
      <c r="R47" s="15"/>
      <c r="S47" s="17">
        <f>VLOOKUP(P47,functions!$A$2:$H$69,8,FALSE)</f>
        <v>3</v>
      </c>
      <c r="T47" s="17">
        <f t="shared" ca="1" si="0"/>
        <v>7</v>
      </c>
      <c r="U47" s="18">
        <f ca="1">VLOOKUP(T47,'salary scales'!$A$1:$F$10,S47+1,FALSE)</f>
        <v>2074.52</v>
      </c>
      <c r="V47" s="23">
        <f>VLOOKUP(P47,functions!$A$2:$H$69,5,FALSE)</f>
        <v>1</v>
      </c>
      <c r="X47" s="18">
        <f t="shared" ca="1" si="1"/>
        <v>2074.52</v>
      </c>
      <c r="Y47" s="18">
        <f t="shared" ca="1" si="2"/>
        <v>165.9616</v>
      </c>
      <c r="Z47" s="18">
        <f t="shared" ca="1" si="4"/>
        <v>995.87124999999992</v>
      </c>
      <c r="AA47" s="18">
        <f t="shared" ca="1" si="5"/>
        <v>160.77529999999999</v>
      </c>
      <c r="AB47" s="18">
        <f t="shared" ca="1" si="6"/>
        <v>35.266840000000002</v>
      </c>
      <c r="AC47" s="18">
        <f t="shared" ca="1" si="7"/>
        <v>46.469248</v>
      </c>
      <c r="AD47" s="18">
        <f t="shared" ca="1" si="8"/>
        <v>96.465180000000004</v>
      </c>
      <c r="AE47" s="18">
        <f t="shared" ca="1" si="9"/>
        <v>11.202408</v>
      </c>
      <c r="AF47" s="18">
        <f t="shared" ca="1" si="10"/>
        <v>97.227000000000004</v>
      </c>
      <c r="AG47" t="str">
        <f t="shared" si="3"/>
        <v/>
      </c>
    </row>
    <row r="48" spans="1:33" x14ac:dyDescent="0.3">
      <c r="A48" s="2" t="s">
        <v>43</v>
      </c>
      <c r="B48" t="s">
        <v>967</v>
      </c>
      <c r="D48" t="s">
        <v>636</v>
      </c>
      <c r="E48" s="1" t="s">
        <v>410</v>
      </c>
      <c r="F48" s="1" t="s">
        <v>730</v>
      </c>
      <c r="G48" s="7">
        <v>22160</v>
      </c>
      <c r="H48" s="7">
        <v>41023</v>
      </c>
      <c r="I48" s="1" t="s">
        <v>1081</v>
      </c>
      <c r="J48" s="47">
        <v>5</v>
      </c>
      <c r="K48" s="47">
        <v>2</v>
      </c>
      <c r="L48" s="49" t="s">
        <v>1424</v>
      </c>
      <c r="M48" s="6" t="s">
        <v>1283</v>
      </c>
      <c r="N48" s="6" t="s">
        <v>1440</v>
      </c>
      <c r="O48" s="6" t="s">
        <v>1450</v>
      </c>
      <c r="P48" s="12" t="s">
        <v>1053</v>
      </c>
      <c r="Q48" s="15" t="str">
        <f>VLOOKUP(P48,functions!$A$2:$H$69,3,FALSE)</f>
        <v>Production worker</v>
      </c>
      <c r="R48" s="15"/>
      <c r="S48" s="17">
        <f>VLOOKUP(P48,functions!$A$2:$H$69,8,FALSE)</f>
        <v>2</v>
      </c>
      <c r="T48" s="17">
        <f t="shared" ca="1" si="0"/>
        <v>6</v>
      </c>
      <c r="U48" s="18">
        <f ca="1">VLOOKUP(T48,'salary scales'!$A$1:$F$10,S48+1,FALSE)</f>
        <v>1939.17</v>
      </c>
      <c r="V48" s="23">
        <f>VLOOKUP(P48,functions!$A$2:$H$69,5,FALSE)</f>
        <v>1.00064</v>
      </c>
      <c r="X48" s="18">
        <f t="shared" ca="1" si="1"/>
        <v>1940.4110688000001</v>
      </c>
      <c r="Y48" s="18">
        <f t="shared" ca="1" si="2"/>
        <v>155.232885504</v>
      </c>
      <c r="Z48" s="18">
        <f t="shared" ca="1" si="4"/>
        <v>995.87124999999992</v>
      </c>
      <c r="AA48" s="18">
        <f t="shared" ca="1" si="5"/>
        <v>150.38185783200001</v>
      </c>
      <c r="AB48" s="18">
        <f t="shared" ca="1" si="6"/>
        <v>32.986988169600004</v>
      </c>
      <c r="AC48" s="18">
        <f t="shared" ca="1" si="7"/>
        <v>43.465207941119999</v>
      </c>
      <c r="AD48" s="18">
        <f t="shared" ca="1" si="8"/>
        <v>90.229114699199997</v>
      </c>
      <c r="AE48" s="18">
        <f t="shared" ca="1" si="9"/>
        <v>10.478219771520001</v>
      </c>
      <c r="AF48" s="18">
        <f t="shared" ca="1" si="10"/>
        <v>83.745562880000023</v>
      </c>
      <c r="AG48" t="str">
        <f t="shared" si="3"/>
        <v/>
      </c>
    </row>
    <row r="49" spans="1:33" x14ac:dyDescent="0.3">
      <c r="A49" s="2" t="s">
        <v>44</v>
      </c>
      <c r="B49" t="s">
        <v>860</v>
      </c>
      <c r="D49" t="s">
        <v>477</v>
      </c>
      <c r="E49" s="1" t="s">
        <v>410</v>
      </c>
      <c r="F49" s="1" t="s">
        <v>465</v>
      </c>
      <c r="G49" s="7">
        <v>27092</v>
      </c>
      <c r="H49" s="7">
        <v>40319</v>
      </c>
      <c r="I49" s="1" t="s">
        <v>1081</v>
      </c>
      <c r="M49" s="6" t="s">
        <v>1281</v>
      </c>
      <c r="N49" s="6" t="s">
        <v>1042</v>
      </c>
      <c r="O49" s="6" t="s">
        <v>1455</v>
      </c>
      <c r="P49" s="12" t="s">
        <v>1007</v>
      </c>
      <c r="Q49" s="15" t="str">
        <f>VLOOKUP(P49,functions!$A$2:$H$69,3,FALSE)</f>
        <v>Website administrator</v>
      </c>
      <c r="R49" s="15"/>
      <c r="S49" s="17">
        <f>VLOOKUP(P49,functions!$A$2:$H$69,8,FALSE)</f>
        <v>3</v>
      </c>
      <c r="T49" s="17">
        <f t="shared" ca="1" si="0"/>
        <v>8</v>
      </c>
      <c r="U49" s="18">
        <f ca="1">VLOOKUP(T49,'salary scales'!$A$1:$F$10,S49+1,FALSE)</f>
        <v>2124.06</v>
      </c>
      <c r="V49" s="23">
        <f>VLOOKUP(P49,functions!$A$2:$H$69,5,FALSE)</f>
        <v>1</v>
      </c>
      <c r="X49" s="18">
        <f t="shared" ca="1" si="1"/>
        <v>2124.06</v>
      </c>
      <c r="Y49" s="18">
        <f t="shared" ca="1" si="2"/>
        <v>169.9248</v>
      </c>
      <c r="Z49" s="18">
        <f t="shared" ca="1" si="4"/>
        <v>995.87124999999992</v>
      </c>
      <c r="AA49" s="18">
        <f t="shared" ca="1" si="5"/>
        <v>164.61464999999998</v>
      </c>
      <c r="AB49" s="18">
        <f t="shared" ca="1" si="6"/>
        <v>36.109020000000001</v>
      </c>
      <c r="AC49" s="18">
        <f t="shared" ca="1" si="7"/>
        <v>47.578944</v>
      </c>
      <c r="AD49" s="18">
        <f t="shared" ca="1" si="8"/>
        <v>98.768789999999996</v>
      </c>
      <c r="AE49" s="18">
        <f t="shared" ca="1" si="9"/>
        <v>11.469924000000001</v>
      </c>
      <c r="AF49" s="18">
        <f t="shared" ca="1" si="10"/>
        <v>102.181</v>
      </c>
      <c r="AG49" t="str">
        <f t="shared" si="3"/>
        <v/>
      </c>
    </row>
    <row r="50" spans="1:33" x14ac:dyDescent="0.3">
      <c r="A50" s="2" t="s">
        <v>45</v>
      </c>
      <c r="B50" t="s">
        <v>811</v>
      </c>
      <c r="D50" t="s">
        <v>695</v>
      </c>
      <c r="E50" s="1" t="s">
        <v>1467</v>
      </c>
      <c r="F50" s="1" t="s">
        <v>465</v>
      </c>
      <c r="G50" s="7">
        <v>33383</v>
      </c>
      <c r="H50" s="7">
        <v>40456</v>
      </c>
      <c r="I50" s="1" t="s">
        <v>1081</v>
      </c>
      <c r="J50" s="47">
        <v>1</v>
      </c>
      <c r="K50" s="47">
        <v>1</v>
      </c>
      <c r="L50" s="49" t="s">
        <v>1422</v>
      </c>
      <c r="M50" s="6" t="s">
        <v>1283</v>
      </c>
      <c r="N50" s="6" t="s">
        <v>1403</v>
      </c>
      <c r="O50" s="6" t="s">
        <v>1456</v>
      </c>
      <c r="P50" s="12" t="s">
        <v>1001</v>
      </c>
      <c r="Q50" s="15" t="str">
        <f>VLOOKUP(P50,functions!$A$2:$H$69,3,FALSE)</f>
        <v>Secretary</v>
      </c>
      <c r="R50" s="15"/>
      <c r="S50" s="17">
        <f>VLOOKUP(P50,functions!$A$2:$H$69,8,FALSE)</f>
        <v>2</v>
      </c>
      <c r="T50" s="17">
        <f t="shared" ca="1" si="0"/>
        <v>8</v>
      </c>
      <c r="U50" s="18">
        <f ca="1">VLOOKUP(T50,'salary scales'!$A$1:$F$10,S50+1,FALSE)</f>
        <v>1939.17</v>
      </c>
      <c r="V50" s="23">
        <f>VLOOKUP(P50,functions!$A$2:$H$69,5,FALSE)</f>
        <v>0.6</v>
      </c>
      <c r="X50" s="18">
        <f t="shared" ca="1" si="1"/>
        <v>1163.502</v>
      </c>
      <c r="Y50" s="18">
        <f t="shared" ca="1" si="2"/>
        <v>93.080159999999992</v>
      </c>
      <c r="Z50" s="18">
        <f t="shared" ca="1" si="4"/>
        <v>995.87124999999992</v>
      </c>
      <c r="AA50" s="18">
        <f t="shared" ca="1" si="5"/>
        <v>90.171404999999993</v>
      </c>
      <c r="AB50" s="18">
        <f t="shared" ca="1" si="6"/>
        <v>19.779534000000002</v>
      </c>
      <c r="AC50" s="18">
        <f t="shared" ca="1" si="7"/>
        <v>26.062444799999998</v>
      </c>
      <c r="AD50" s="18">
        <f t="shared" ca="1" si="8"/>
        <v>54.102843</v>
      </c>
      <c r="AE50" s="18">
        <f t="shared" ca="1" si="9"/>
        <v>6.2829107999999998</v>
      </c>
      <c r="AF50" s="18">
        <f t="shared" ca="1" si="10"/>
        <v>50.215199999999996</v>
      </c>
      <c r="AG50" t="str">
        <f t="shared" si="3"/>
        <v/>
      </c>
    </row>
    <row r="51" spans="1:33" x14ac:dyDescent="0.3">
      <c r="A51" s="2" t="s">
        <v>46</v>
      </c>
      <c r="B51" t="s">
        <v>811</v>
      </c>
      <c r="D51" t="s">
        <v>463</v>
      </c>
      <c r="E51" s="1" t="s">
        <v>410</v>
      </c>
      <c r="F51" s="1" t="s">
        <v>465</v>
      </c>
      <c r="G51" s="7">
        <v>24617</v>
      </c>
      <c r="H51" s="7">
        <v>40862</v>
      </c>
      <c r="I51" s="1" t="s">
        <v>1081</v>
      </c>
      <c r="M51" s="6" t="s">
        <v>1281</v>
      </c>
      <c r="N51" s="6" t="s">
        <v>1435</v>
      </c>
      <c r="O51" s="6" t="s">
        <v>1443</v>
      </c>
      <c r="P51" s="12" t="s">
        <v>1053</v>
      </c>
      <c r="Q51" s="15" t="str">
        <f>VLOOKUP(P51,functions!$A$2:$H$69,3,FALSE)</f>
        <v>Production worker</v>
      </c>
      <c r="R51" s="15"/>
      <c r="S51" s="17">
        <f>VLOOKUP(P51,functions!$A$2:$H$69,8,FALSE)</f>
        <v>2</v>
      </c>
      <c r="T51" s="17">
        <f t="shared" ca="1" si="0"/>
        <v>7</v>
      </c>
      <c r="U51" s="18">
        <f ca="1">VLOOKUP(T51,'salary scales'!$A$1:$F$10,S51+1,FALSE)</f>
        <v>1939.17</v>
      </c>
      <c r="V51" s="23">
        <f>VLOOKUP(P51,functions!$A$2:$H$69,5,FALSE)</f>
        <v>1.00064</v>
      </c>
      <c r="X51" s="18">
        <f t="shared" ca="1" si="1"/>
        <v>1940.4110688000001</v>
      </c>
      <c r="Y51" s="18">
        <f t="shared" ca="1" si="2"/>
        <v>155.232885504</v>
      </c>
      <c r="Z51" s="18">
        <f t="shared" ca="1" si="4"/>
        <v>995.87124999999992</v>
      </c>
      <c r="AA51" s="18">
        <f t="shared" ca="1" si="5"/>
        <v>150.38185783200001</v>
      </c>
      <c r="AB51" s="18">
        <f t="shared" ca="1" si="6"/>
        <v>32.986988169600004</v>
      </c>
      <c r="AC51" s="18">
        <f t="shared" ca="1" si="7"/>
        <v>43.465207941119999</v>
      </c>
      <c r="AD51" s="18">
        <f t="shared" ca="1" si="8"/>
        <v>90.229114699199997</v>
      </c>
      <c r="AE51" s="18">
        <f t="shared" ca="1" si="9"/>
        <v>10.478219771520001</v>
      </c>
      <c r="AF51" s="18">
        <f t="shared" ca="1" si="10"/>
        <v>83.745562880000023</v>
      </c>
      <c r="AG51" t="str">
        <f t="shared" si="3"/>
        <v/>
      </c>
    </row>
    <row r="52" spans="1:33" x14ac:dyDescent="0.3">
      <c r="A52" s="2" t="s">
        <v>47</v>
      </c>
      <c r="B52" t="s">
        <v>986</v>
      </c>
      <c r="D52" t="s">
        <v>550</v>
      </c>
      <c r="E52" s="1" t="s">
        <v>410</v>
      </c>
      <c r="F52" s="1" t="s">
        <v>466</v>
      </c>
      <c r="G52" s="7">
        <v>26638</v>
      </c>
      <c r="H52" s="7">
        <v>39813</v>
      </c>
      <c r="I52" s="1" t="s">
        <v>1081</v>
      </c>
      <c r="J52" s="47">
        <v>5</v>
      </c>
      <c r="K52" s="47">
        <v>2</v>
      </c>
      <c r="L52" s="49" t="s">
        <v>1424</v>
      </c>
      <c r="M52" s="6" t="s">
        <v>1283</v>
      </c>
      <c r="N52" s="6" t="s">
        <v>1439</v>
      </c>
      <c r="O52" s="6" t="s">
        <v>1457</v>
      </c>
      <c r="P52" s="12" t="s">
        <v>1059</v>
      </c>
      <c r="Q52" s="15" t="str">
        <f>VLOOKUP(P52,functions!$A$2:$H$69,3,FALSE)</f>
        <v>Warehouse worker</v>
      </c>
      <c r="R52" s="15"/>
      <c r="S52" s="17">
        <f>VLOOKUP(P52,functions!$A$2:$H$69,8,FALSE)</f>
        <v>1</v>
      </c>
      <c r="T52" s="17">
        <f t="shared" ca="1" si="0"/>
        <v>10</v>
      </c>
      <c r="U52" s="18" t="e">
        <f ca="1">VLOOKUP(T52,'salary scales'!$A$1:$F$10,S52+1,FALSE)</f>
        <v>#N/A</v>
      </c>
      <c r="V52" s="23">
        <f>VLOOKUP(P52,functions!$A$2:$H$69,5,FALSE)</f>
        <v>1</v>
      </c>
      <c r="X52" s="18" t="e">
        <f t="shared" ca="1" si="1"/>
        <v>#N/A</v>
      </c>
      <c r="Y52" s="18" t="e">
        <f t="shared" ca="1" si="2"/>
        <v>#N/A</v>
      </c>
      <c r="Z52" s="18" t="e">
        <f t="shared" ca="1" si="4"/>
        <v>#N/A</v>
      </c>
      <c r="AA52" s="18" t="e">
        <f t="shared" ca="1" si="5"/>
        <v>#N/A</v>
      </c>
      <c r="AB52" s="18" t="e">
        <f t="shared" ca="1" si="6"/>
        <v>#N/A</v>
      </c>
      <c r="AC52" s="18" t="e">
        <f t="shared" ca="1" si="7"/>
        <v>#N/A</v>
      </c>
      <c r="AD52" s="18" t="e">
        <f t="shared" ca="1" si="8"/>
        <v>#N/A</v>
      </c>
      <c r="AE52" s="18" t="e">
        <f t="shared" ca="1" si="9"/>
        <v>#N/A</v>
      </c>
      <c r="AF52" s="18" t="e">
        <f t="shared" ca="1" si="10"/>
        <v>#N/A</v>
      </c>
      <c r="AG52" t="str">
        <f t="shared" si="3"/>
        <v/>
      </c>
    </row>
    <row r="53" spans="1:33" x14ac:dyDescent="0.3">
      <c r="A53" s="2" t="s">
        <v>48</v>
      </c>
      <c r="B53" t="s">
        <v>841</v>
      </c>
      <c r="C53" t="s">
        <v>842</v>
      </c>
      <c r="D53" t="s">
        <v>501</v>
      </c>
      <c r="E53" s="1" t="s">
        <v>410</v>
      </c>
      <c r="F53" s="1" t="s">
        <v>465</v>
      </c>
      <c r="G53" s="7">
        <v>31334</v>
      </c>
      <c r="H53" s="7">
        <v>40436</v>
      </c>
      <c r="I53" s="1" t="s">
        <v>1081</v>
      </c>
      <c r="M53" s="6" t="s">
        <v>1281</v>
      </c>
      <c r="N53" s="6" t="s">
        <v>1334</v>
      </c>
      <c r="O53" s="6" t="s">
        <v>1458</v>
      </c>
      <c r="P53" s="12" t="s">
        <v>1029</v>
      </c>
      <c r="Q53" s="15" t="str">
        <f>VLOOKUP(P53,functions!$A$2:$H$69,3,FALSE)</f>
        <v>Purchaser packaging</v>
      </c>
      <c r="R53" s="15"/>
      <c r="S53" s="17">
        <f>VLOOKUP(P53,functions!$A$2:$H$69,8,FALSE)</f>
        <v>2</v>
      </c>
      <c r="T53" s="17">
        <f t="shared" ca="1" si="0"/>
        <v>8</v>
      </c>
      <c r="U53" s="18">
        <f ca="1">VLOOKUP(T53,'salary scales'!$A$1:$F$10,S53+1,FALSE)</f>
        <v>1939.17</v>
      </c>
      <c r="V53" s="23">
        <f>VLOOKUP(P53,functions!$A$2:$H$69,5,FALSE)</f>
        <v>1</v>
      </c>
      <c r="X53" s="18">
        <f t="shared" ca="1" si="1"/>
        <v>1939.17</v>
      </c>
      <c r="Y53" s="18">
        <f t="shared" ca="1" si="2"/>
        <v>155.1336</v>
      </c>
      <c r="Z53" s="18">
        <f t="shared" ca="1" si="4"/>
        <v>995.87124999999992</v>
      </c>
      <c r="AA53" s="18">
        <f t="shared" ca="1" si="5"/>
        <v>150.285675</v>
      </c>
      <c r="AB53" s="18">
        <f t="shared" ca="1" si="6"/>
        <v>32.965890000000002</v>
      </c>
      <c r="AC53" s="18">
        <f t="shared" ca="1" si="7"/>
        <v>43.437407999999998</v>
      </c>
      <c r="AD53" s="18">
        <f t="shared" ca="1" si="8"/>
        <v>90.171405000000007</v>
      </c>
      <c r="AE53" s="18">
        <f t="shared" ca="1" si="9"/>
        <v>10.471518000000001</v>
      </c>
      <c r="AF53" s="18">
        <f t="shared" ca="1" si="10"/>
        <v>83.692000000000007</v>
      </c>
      <c r="AG53" t="str">
        <f t="shared" si="3"/>
        <v/>
      </c>
    </row>
    <row r="54" spans="1:33" x14ac:dyDescent="0.3">
      <c r="A54" s="2" t="s">
        <v>49</v>
      </c>
      <c r="B54" t="s">
        <v>841</v>
      </c>
      <c r="C54" t="s">
        <v>842</v>
      </c>
      <c r="D54" t="s">
        <v>428</v>
      </c>
      <c r="E54" s="1" t="s">
        <v>410</v>
      </c>
      <c r="F54" s="1" t="s">
        <v>465</v>
      </c>
      <c r="G54" s="7">
        <v>33600</v>
      </c>
      <c r="H54" s="7">
        <v>41582</v>
      </c>
      <c r="I54" s="1" t="s">
        <v>1081</v>
      </c>
      <c r="M54" s="6" t="s">
        <v>1281</v>
      </c>
      <c r="N54" s="6" t="s">
        <v>1405</v>
      </c>
      <c r="O54" s="6" t="s">
        <v>1280</v>
      </c>
      <c r="P54" s="12" t="s">
        <v>1088</v>
      </c>
      <c r="Q54" s="15" t="str">
        <f>VLOOKUP(P54,functions!$A$2:$H$69,3,FALSE)</f>
        <v>Truck driver</v>
      </c>
      <c r="R54" s="15"/>
      <c r="S54" s="17">
        <f>VLOOKUP(P54,functions!$A$2:$H$69,8,FALSE)</f>
        <v>2</v>
      </c>
      <c r="T54" s="17">
        <f t="shared" ca="1" si="0"/>
        <v>5</v>
      </c>
      <c r="U54" s="18">
        <f ca="1">VLOOKUP(T54,'salary scales'!$A$1:$F$10,S54+1,FALSE)</f>
        <v>1899.07</v>
      </c>
      <c r="V54" s="23">
        <f>VLOOKUP(P54,functions!$A$2:$H$69,5,FALSE)</f>
        <v>1</v>
      </c>
      <c r="X54" s="18">
        <f t="shared" ca="1" si="1"/>
        <v>1899.07</v>
      </c>
      <c r="Y54" s="18">
        <f t="shared" ca="1" si="2"/>
        <v>151.9256</v>
      </c>
      <c r="Z54" s="18">
        <f t="shared" ca="1" si="4"/>
        <v>995.87124999999992</v>
      </c>
      <c r="AA54" s="18">
        <f t="shared" ca="1" si="5"/>
        <v>147.17792499999999</v>
      </c>
      <c r="AB54" s="18">
        <f t="shared" ca="1" si="6"/>
        <v>32.284190000000002</v>
      </c>
      <c r="AC54" s="18">
        <f t="shared" ca="1" si="7"/>
        <v>42.539167999999997</v>
      </c>
      <c r="AD54" s="18">
        <f t="shared" ca="1" si="8"/>
        <v>88.306754999999995</v>
      </c>
      <c r="AE54" s="18">
        <f t="shared" ca="1" si="9"/>
        <v>10.254977999999999</v>
      </c>
      <c r="AF54" s="18">
        <f t="shared" ca="1" si="10"/>
        <v>79.682000000000002</v>
      </c>
      <c r="AG54" t="str">
        <f t="shared" si="3"/>
        <v/>
      </c>
    </row>
    <row r="55" spans="1:33" x14ac:dyDescent="0.3">
      <c r="A55" s="2" t="s">
        <v>50</v>
      </c>
      <c r="B55" t="s">
        <v>806</v>
      </c>
      <c r="D55" t="s">
        <v>691</v>
      </c>
      <c r="E55" s="1" t="s">
        <v>1467</v>
      </c>
      <c r="F55" s="1" t="s">
        <v>465</v>
      </c>
      <c r="G55" s="7">
        <v>23816</v>
      </c>
      <c r="H55" s="7">
        <v>39264</v>
      </c>
      <c r="I55" s="1" t="s">
        <v>1081</v>
      </c>
      <c r="J55" s="47">
        <v>7</v>
      </c>
      <c r="K55" s="47">
        <v>1</v>
      </c>
      <c r="L55" s="49" t="s">
        <v>1289</v>
      </c>
      <c r="M55" s="6" t="s">
        <v>1281</v>
      </c>
      <c r="N55" s="6" t="s">
        <v>1334</v>
      </c>
      <c r="O55" s="6" t="s">
        <v>1277</v>
      </c>
      <c r="P55" s="12" t="s">
        <v>1028</v>
      </c>
      <c r="Q55" s="15" t="str">
        <f>VLOOKUP(P55,functions!$A$2:$H$69,3,FALSE)</f>
        <v>Purchaser machines</v>
      </c>
      <c r="R55" s="15"/>
      <c r="S55" s="17">
        <f>VLOOKUP(P55,functions!$A$2:$H$69,8,FALSE)</f>
        <v>2</v>
      </c>
      <c r="T55" s="17">
        <f t="shared" ca="1" si="0"/>
        <v>11</v>
      </c>
      <c r="U55" s="18" t="e">
        <f ca="1">VLOOKUP(T55,'salary scales'!$A$1:$F$10,S55+1,FALSE)</f>
        <v>#N/A</v>
      </c>
      <c r="V55" s="23">
        <f>VLOOKUP(P55,functions!$A$2:$H$69,5,FALSE)</f>
        <v>1</v>
      </c>
      <c r="X55" s="18" t="e">
        <f t="shared" ca="1" si="1"/>
        <v>#N/A</v>
      </c>
      <c r="Y55" s="18" t="e">
        <f t="shared" ca="1" si="2"/>
        <v>#N/A</v>
      </c>
      <c r="Z55" s="18" t="e">
        <f t="shared" ca="1" si="4"/>
        <v>#N/A</v>
      </c>
      <c r="AA55" s="18" t="e">
        <f t="shared" ca="1" si="5"/>
        <v>#N/A</v>
      </c>
      <c r="AB55" s="18" t="e">
        <f t="shared" ca="1" si="6"/>
        <v>#N/A</v>
      </c>
      <c r="AC55" s="18" t="e">
        <f t="shared" ca="1" si="7"/>
        <v>#N/A</v>
      </c>
      <c r="AD55" s="18" t="e">
        <f t="shared" ca="1" si="8"/>
        <v>#N/A</v>
      </c>
      <c r="AE55" s="18" t="e">
        <f t="shared" ca="1" si="9"/>
        <v>#N/A</v>
      </c>
      <c r="AF55" s="18" t="e">
        <f t="shared" ca="1" si="10"/>
        <v>#N/A</v>
      </c>
      <c r="AG55" t="str">
        <f t="shared" si="3"/>
        <v/>
      </c>
    </row>
    <row r="56" spans="1:33" x14ac:dyDescent="0.3">
      <c r="A56" s="2" t="s">
        <v>51</v>
      </c>
      <c r="B56" t="s">
        <v>742</v>
      </c>
      <c r="C56" t="s">
        <v>743</v>
      </c>
      <c r="D56" t="s">
        <v>655</v>
      </c>
      <c r="E56" s="1" t="s">
        <v>1467</v>
      </c>
      <c r="F56" s="1" t="s">
        <v>465</v>
      </c>
      <c r="G56" s="7">
        <v>23602</v>
      </c>
      <c r="H56" s="7">
        <v>40222</v>
      </c>
      <c r="I56" s="1" t="s">
        <v>1081</v>
      </c>
      <c r="M56" s="6" t="s">
        <v>1281</v>
      </c>
      <c r="N56" s="6" t="s">
        <v>1042</v>
      </c>
      <c r="O56" s="6" t="s">
        <v>1459</v>
      </c>
      <c r="P56" s="12" t="s">
        <v>1005</v>
      </c>
      <c r="Q56" s="15" t="str">
        <f>VLOOKUP(P56,functions!$A$2:$H$69,3,FALSE)</f>
        <v>ICT employee</v>
      </c>
      <c r="R56" s="15" t="s">
        <v>1082</v>
      </c>
      <c r="S56" s="17">
        <f>VLOOKUP(P56,functions!$A$2:$H$69,8,FALSE)</f>
        <v>4</v>
      </c>
      <c r="T56" s="17">
        <f t="shared" ca="1" si="0"/>
        <v>8</v>
      </c>
      <c r="U56" s="18">
        <f ca="1">VLOOKUP(T56,'salary scales'!$A$1:$F$10,S56+1,FALSE)</f>
        <v>2222.98</v>
      </c>
      <c r="V56" s="23">
        <f>VLOOKUP(P56,functions!$A$2:$H$69,5,FALSE)</f>
        <v>1</v>
      </c>
      <c r="X56" s="18">
        <f t="shared" ca="1" si="1"/>
        <v>2222.98</v>
      </c>
      <c r="Y56" s="18">
        <f t="shared" ca="1" si="2"/>
        <v>177.83840000000001</v>
      </c>
      <c r="Z56" s="18">
        <f t="shared" ca="1" si="4"/>
        <v>995.87124999999992</v>
      </c>
      <c r="AA56" s="18">
        <f t="shared" ca="1" si="5"/>
        <v>172.28094999999999</v>
      </c>
      <c r="AB56" s="18">
        <f t="shared" ca="1" si="6"/>
        <v>37.790660000000003</v>
      </c>
      <c r="AC56" s="18">
        <f t="shared" ca="1" si="7"/>
        <v>49.794752000000003</v>
      </c>
      <c r="AD56" s="18">
        <f t="shared" ca="1" si="8"/>
        <v>103.36857000000001</v>
      </c>
      <c r="AE56" s="18">
        <f t="shared" ca="1" si="9"/>
        <v>12.004092</v>
      </c>
      <c r="AF56" s="18">
        <f t="shared" ca="1" si="10"/>
        <v>112.07300000000001</v>
      </c>
      <c r="AG56" t="str">
        <f t="shared" si="3"/>
        <v/>
      </c>
    </row>
    <row r="57" spans="1:33" x14ac:dyDescent="0.3">
      <c r="A57" s="2" t="s">
        <v>52</v>
      </c>
      <c r="B57" t="s">
        <v>742</v>
      </c>
      <c r="C57" t="s">
        <v>743</v>
      </c>
      <c r="D57" t="s">
        <v>416</v>
      </c>
      <c r="E57" s="1" t="s">
        <v>410</v>
      </c>
      <c r="F57" s="1" t="s">
        <v>465</v>
      </c>
      <c r="G57" s="7">
        <v>28065</v>
      </c>
      <c r="H57" s="7">
        <v>39516</v>
      </c>
      <c r="I57" s="1" t="s">
        <v>1081</v>
      </c>
      <c r="J57" s="47">
        <v>1</v>
      </c>
      <c r="K57" s="47">
        <v>1</v>
      </c>
      <c r="L57" s="49" t="s">
        <v>1422</v>
      </c>
      <c r="M57" s="6" t="s">
        <v>1281</v>
      </c>
      <c r="N57" s="6" t="s">
        <v>1438</v>
      </c>
      <c r="O57" s="6" t="s">
        <v>1457</v>
      </c>
      <c r="P57" s="12" t="s">
        <v>1058</v>
      </c>
      <c r="Q57" s="15" t="str">
        <f>VLOOKUP(P57,functions!$A$2:$H$69,3,FALSE)</f>
        <v>Warehouse master</v>
      </c>
      <c r="R57" s="15"/>
      <c r="S57" s="17">
        <f>VLOOKUP(P57,functions!$A$2:$H$69,8,FALSE)</f>
        <v>2</v>
      </c>
      <c r="T57" s="17">
        <f t="shared" ca="1" si="0"/>
        <v>10</v>
      </c>
      <c r="U57" s="18" t="e">
        <f ca="1">VLOOKUP(T57,'salary scales'!$A$1:$F$10,S57+1,FALSE)</f>
        <v>#N/A</v>
      </c>
      <c r="V57" s="23">
        <f>VLOOKUP(P57,functions!$A$2:$H$69,5,FALSE)</f>
        <v>1</v>
      </c>
      <c r="X57" s="18" t="e">
        <f t="shared" ca="1" si="1"/>
        <v>#N/A</v>
      </c>
      <c r="Y57" s="18" t="e">
        <f t="shared" ca="1" si="2"/>
        <v>#N/A</v>
      </c>
      <c r="Z57" s="18" t="e">
        <f t="shared" ca="1" si="4"/>
        <v>#N/A</v>
      </c>
      <c r="AA57" s="18" t="e">
        <f t="shared" ca="1" si="5"/>
        <v>#N/A</v>
      </c>
      <c r="AB57" s="18" t="e">
        <f t="shared" ca="1" si="6"/>
        <v>#N/A</v>
      </c>
      <c r="AC57" s="18" t="e">
        <f t="shared" ca="1" si="7"/>
        <v>#N/A</v>
      </c>
      <c r="AD57" s="18" t="e">
        <f t="shared" ca="1" si="8"/>
        <v>#N/A</v>
      </c>
      <c r="AE57" s="18" t="e">
        <f t="shared" ca="1" si="9"/>
        <v>#N/A</v>
      </c>
      <c r="AF57" s="18" t="e">
        <f t="shared" ca="1" si="10"/>
        <v>#N/A</v>
      </c>
      <c r="AG57" t="str">
        <f t="shared" si="3"/>
        <v/>
      </c>
    </row>
    <row r="58" spans="1:33" x14ac:dyDescent="0.3">
      <c r="A58" s="2" t="s">
        <v>53</v>
      </c>
      <c r="B58" t="s">
        <v>742</v>
      </c>
      <c r="C58" t="s">
        <v>743</v>
      </c>
      <c r="D58" t="s">
        <v>415</v>
      </c>
      <c r="E58" s="1" t="s">
        <v>410</v>
      </c>
      <c r="F58" s="1" t="s">
        <v>465</v>
      </c>
      <c r="G58" s="7">
        <v>24448</v>
      </c>
      <c r="H58" s="7">
        <v>41214</v>
      </c>
      <c r="I58" s="1" t="s">
        <v>1420</v>
      </c>
      <c r="J58" s="47">
        <v>2</v>
      </c>
      <c r="K58" s="47">
        <v>1</v>
      </c>
      <c r="L58" s="49" t="s">
        <v>1424</v>
      </c>
      <c r="M58" s="6" t="s">
        <v>1281</v>
      </c>
      <c r="N58" s="6" t="s">
        <v>1435</v>
      </c>
      <c r="O58" s="6" t="s">
        <v>1443</v>
      </c>
      <c r="P58" s="12" t="s">
        <v>1053</v>
      </c>
      <c r="Q58" s="15" t="str">
        <f>VLOOKUP(P58,functions!$A$2:$H$69,3,FALSE)</f>
        <v>Production worker</v>
      </c>
      <c r="R58" s="15"/>
      <c r="S58" s="17">
        <f>VLOOKUP(P58,functions!$A$2:$H$69,8,FALSE)</f>
        <v>2</v>
      </c>
      <c r="T58" s="17">
        <f t="shared" ca="1" si="0"/>
        <v>6</v>
      </c>
      <c r="U58" s="18">
        <f ca="1">VLOOKUP(T58,'salary scales'!$A$1:$F$10,S58+1,FALSE)</f>
        <v>1939.17</v>
      </c>
      <c r="V58" s="23">
        <f>VLOOKUP(P58,functions!$A$2:$H$69,5,FALSE)</f>
        <v>1.00064</v>
      </c>
      <c r="X58" s="18">
        <f t="shared" ca="1" si="1"/>
        <v>1940.4110688000001</v>
      </c>
      <c r="Y58" s="18">
        <f t="shared" ca="1" si="2"/>
        <v>155.232885504</v>
      </c>
      <c r="Z58" s="18">
        <f t="shared" ca="1" si="4"/>
        <v>995.87124999999992</v>
      </c>
      <c r="AA58" s="18">
        <f t="shared" ca="1" si="5"/>
        <v>150.38185783200001</v>
      </c>
      <c r="AB58" s="18">
        <f t="shared" ca="1" si="6"/>
        <v>32.986988169600004</v>
      </c>
      <c r="AC58" s="18">
        <f t="shared" ca="1" si="7"/>
        <v>43.465207941119999</v>
      </c>
      <c r="AD58" s="18">
        <f t="shared" ca="1" si="8"/>
        <v>90.229114699199997</v>
      </c>
      <c r="AE58" s="18">
        <f t="shared" ca="1" si="9"/>
        <v>10.478219771520001</v>
      </c>
      <c r="AF58" s="18">
        <f t="shared" ca="1" si="10"/>
        <v>83.745562880000023</v>
      </c>
      <c r="AG58" t="str">
        <f t="shared" si="3"/>
        <v/>
      </c>
    </row>
    <row r="59" spans="1:33" x14ac:dyDescent="0.3">
      <c r="A59" s="2" t="s">
        <v>54</v>
      </c>
      <c r="B59" t="s">
        <v>742</v>
      </c>
      <c r="C59" t="s">
        <v>743</v>
      </c>
      <c r="D59" t="s">
        <v>417</v>
      </c>
      <c r="E59" s="1" t="s">
        <v>410</v>
      </c>
      <c r="F59" s="1" t="s">
        <v>465</v>
      </c>
      <c r="G59" s="7">
        <v>25271</v>
      </c>
      <c r="H59" s="7">
        <v>40804</v>
      </c>
      <c r="I59" s="1" t="s">
        <v>1081</v>
      </c>
      <c r="M59" s="6" t="s">
        <v>1281</v>
      </c>
      <c r="N59" s="6" t="s">
        <v>1435</v>
      </c>
      <c r="O59" s="6" t="s">
        <v>1443</v>
      </c>
      <c r="P59" s="12" t="s">
        <v>1053</v>
      </c>
      <c r="Q59" s="15" t="str">
        <f>VLOOKUP(P59,functions!$A$2:$H$69,3,FALSE)</f>
        <v>Production worker</v>
      </c>
      <c r="R59" s="15"/>
      <c r="S59" s="17">
        <f>VLOOKUP(P59,functions!$A$2:$H$69,8,FALSE)</f>
        <v>2</v>
      </c>
      <c r="T59" s="17">
        <f t="shared" ca="1" si="0"/>
        <v>7</v>
      </c>
      <c r="U59" s="18">
        <f ca="1">VLOOKUP(T59,'salary scales'!$A$1:$F$10,S59+1,FALSE)</f>
        <v>1939.17</v>
      </c>
      <c r="V59" s="23">
        <f>VLOOKUP(P59,functions!$A$2:$H$69,5,FALSE)</f>
        <v>1.00064</v>
      </c>
      <c r="X59" s="18">
        <f t="shared" ca="1" si="1"/>
        <v>1940.4110688000001</v>
      </c>
      <c r="Y59" s="18">
        <f t="shared" ca="1" si="2"/>
        <v>155.232885504</v>
      </c>
      <c r="Z59" s="18">
        <f t="shared" ca="1" si="4"/>
        <v>995.87124999999992</v>
      </c>
      <c r="AA59" s="18">
        <f t="shared" ca="1" si="5"/>
        <v>150.38185783200001</v>
      </c>
      <c r="AB59" s="18">
        <f t="shared" ca="1" si="6"/>
        <v>32.986988169600004</v>
      </c>
      <c r="AC59" s="18">
        <f t="shared" ca="1" si="7"/>
        <v>43.465207941119999</v>
      </c>
      <c r="AD59" s="18">
        <f t="shared" ca="1" si="8"/>
        <v>90.229114699199997</v>
      </c>
      <c r="AE59" s="18">
        <f t="shared" ca="1" si="9"/>
        <v>10.478219771520001</v>
      </c>
      <c r="AF59" s="18">
        <f t="shared" ca="1" si="10"/>
        <v>83.745562880000023</v>
      </c>
      <c r="AG59" t="str">
        <f t="shared" si="3"/>
        <v/>
      </c>
    </row>
    <row r="60" spans="1:33" x14ac:dyDescent="0.3">
      <c r="A60" s="2" t="s">
        <v>55</v>
      </c>
      <c r="B60" t="s">
        <v>758</v>
      </c>
      <c r="D60" t="s">
        <v>665</v>
      </c>
      <c r="E60" s="1" t="s">
        <v>1467</v>
      </c>
      <c r="F60" s="1" t="s">
        <v>465</v>
      </c>
      <c r="G60" s="7">
        <v>21963</v>
      </c>
      <c r="H60" s="7">
        <v>39945</v>
      </c>
      <c r="I60" s="1" t="s">
        <v>1081</v>
      </c>
      <c r="J60" s="47">
        <v>7</v>
      </c>
      <c r="K60" s="47">
        <v>3</v>
      </c>
      <c r="L60" s="49" t="s">
        <v>1426</v>
      </c>
      <c r="M60" s="6" t="s">
        <v>1281</v>
      </c>
      <c r="N60" s="6" t="s">
        <v>1435</v>
      </c>
      <c r="O60" s="6" t="s">
        <v>1443</v>
      </c>
      <c r="P60" s="12" t="s">
        <v>1053</v>
      </c>
      <c r="Q60" s="15" t="str">
        <f>VLOOKUP(P60,functions!$A$2:$H$69,3,FALSE)</f>
        <v>Production worker</v>
      </c>
      <c r="R60" s="15"/>
      <c r="S60" s="17">
        <f>VLOOKUP(P60,functions!$A$2:$H$69,8,FALSE)</f>
        <v>2</v>
      </c>
      <c r="T60" s="17">
        <f t="shared" ca="1" si="0"/>
        <v>9</v>
      </c>
      <c r="U60" s="18">
        <f ca="1">VLOOKUP(T60,'salary scales'!$A$1:$F$10,S60+1,FALSE)</f>
        <v>1939.17</v>
      </c>
      <c r="V60" s="23">
        <f>VLOOKUP(P60,functions!$A$2:$H$69,5,FALSE)</f>
        <v>1.00064</v>
      </c>
      <c r="X60" s="18">
        <f t="shared" ca="1" si="1"/>
        <v>1940.4110688000001</v>
      </c>
      <c r="Y60" s="18">
        <f t="shared" ca="1" si="2"/>
        <v>155.232885504</v>
      </c>
      <c r="Z60" s="18">
        <f t="shared" ca="1" si="4"/>
        <v>995.87124999999992</v>
      </c>
      <c r="AA60" s="18">
        <f t="shared" ca="1" si="5"/>
        <v>150.38185783200001</v>
      </c>
      <c r="AB60" s="18">
        <f t="shared" ca="1" si="6"/>
        <v>32.986988169600004</v>
      </c>
      <c r="AC60" s="18">
        <f t="shared" ca="1" si="7"/>
        <v>43.465207941119999</v>
      </c>
      <c r="AD60" s="18">
        <f t="shared" ca="1" si="8"/>
        <v>90.229114699199997</v>
      </c>
      <c r="AE60" s="18">
        <f t="shared" ca="1" si="9"/>
        <v>10.478219771520001</v>
      </c>
      <c r="AF60" s="18">
        <f t="shared" ca="1" si="10"/>
        <v>83.745562880000023</v>
      </c>
      <c r="AG60" t="str">
        <f t="shared" si="3"/>
        <v/>
      </c>
    </row>
    <row r="61" spans="1:33" x14ac:dyDescent="0.3">
      <c r="A61" s="2" t="s">
        <v>56</v>
      </c>
      <c r="B61" t="s">
        <v>758</v>
      </c>
      <c r="D61" t="s">
        <v>428</v>
      </c>
      <c r="E61" s="1" t="s">
        <v>410</v>
      </c>
      <c r="F61" s="1" t="s">
        <v>465</v>
      </c>
      <c r="G61" s="7">
        <v>22220</v>
      </c>
      <c r="H61" s="7">
        <v>39258</v>
      </c>
      <c r="I61" s="1" t="s">
        <v>1081</v>
      </c>
      <c r="M61" s="6" t="s">
        <v>1281</v>
      </c>
      <c r="N61" s="6" t="s">
        <v>1405</v>
      </c>
      <c r="O61" s="6" t="s">
        <v>1447</v>
      </c>
      <c r="P61" s="12" t="s">
        <v>1070</v>
      </c>
      <c r="Q61" s="15" t="str">
        <f>VLOOKUP(P61,functions!$A$2:$H$69,3,FALSE)</f>
        <v>Employee Technical Service</v>
      </c>
      <c r="R61" s="15"/>
      <c r="S61" s="17">
        <f>VLOOKUP(P61,functions!$A$2:$H$69,8,FALSE)</f>
        <v>2</v>
      </c>
      <c r="T61" s="17">
        <f t="shared" ca="1" si="0"/>
        <v>11</v>
      </c>
      <c r="U61" s="18" t="e">
        <f ca="1">VLOOKUP(T61,'salary scales'!$A$1:$F$10,S61+1,FALSE)</f>
        <v>#N/A</v>
      </c>
      <c r="V61" s="23">
        <f>VLOOKUP(P61,functions!$A$2:$H$69,5,FALSE)</f>
        <v>1</v>
      </c>
      <c r="X61" s="18" t="e">
        <f t="shared" ca="1" si="1"/>
        <v>#N/A</v>
      </c>
      <c r="Y61" s="18" t="e">
        <f t="shared" ca="1" si="2"/>
        <v>#N/A</v>
      </c>
      <c r="Z61" s="18" t="e">
        <f t="shared" ca="1" si="4"/>
        <v>#N/A</v>
      </c>
      <c r="AA61" s="18" t="e">
        <f t="shared" ca="1" si="5"/>
        <v>#N/A</v>
      </c>
      <c r="AB61" s="18" t="e">
        <f t="shared" ca="1" si="6"/>
        <v>#N/A</v>
      </c>
      <c r="AC61" s="18" t="e">
        <f t="shared" ca="1" si="7"/>
        <v>#N/A</v>
      </c>
      <c r="AD61" s="18" t="e">
        <f t="shared" ca="1" si="8"/>
        <v>#N/A</v>
      </c>
      <c r="AE61" s="18" t="e">
        <f t="shared" ca="1" si="9"/>
        <v>#N/A</v>
      </c>
      <c r="AF61" s="18" t="e">
        <f t="shared" ca="1" si="10"/>
        <v>#N/A</v>
      </c>
      <c r="AG61" t="str">
        <f t="shared" si="3"/>
        <v/>
      </c>
    </row>
    <row r="62" spans="1:33" x14ac:dyDescent="0.3">
      <c r="A62" s="2" t="s">
        <v>57</v>
      </c>
      <c r="B62" t="s">
        <v>788</v>
      </c>
      <c r="D62" t="s">
        <v>682</v>
      </c>
      <c r="E62" s="1" t="s">
        <v>1467</v>
      </c>
      <c r="F62" s="1" t="s">
        <v>465</v>
      </c>
      <c r="G62" s="7">
        <v>25621</v>
      </c>
      <c r="H62" s="7">
        <v>39705</v>
      </c>
      <c r="I62" s="1" t="s">
        <v>1081</v>
      </c>
      <c r="M62" s="6" t="s">
        <v>1281</v>
      </c>
      <c r="N62" s="6" t="s">
        <v>1336</v>
      </c>
      <c r="O62" s="6" t="s">
        <v>1460</v>
      </c>
      <c r="P62" s="12" t="s">
        <v>1011</v>
      </c>
      <c r="Q62" s="15" t="str">
        <f>VLOOKUP(P62,functions!$A$2:$H$69,3,FALSE)</f>
        <v>Administrative Employee Debtors</v>
      </c>
      <c r="R62" s="15"/>
      <c r="S62" s="17">
        <f>VLOOKUP(P62,functions!$A$2:$H$69,8,FALSE)</f>
        <v>3</v>
      </c>
      <c r="T62" s="17">
        <f t="shared" ca="1" si="0"/>
        <v>10</v>
      </c>
      <c r="U62" s="18" t="e">
        <f ca="1">VLOOKUP(T62,'salary scales'!$A$1:$F$10,S62+1,FALSE)</f>
        <v>#N/A</v>
      </c>
      <c r="V62" s="23">
        <f>VLOOKUP(P62,functions!$A$2:$H$69,5,FALSE)</f>
        <v>1</v>
      </c>
      <c r="X62" s="18" t="e">
        <f t="shared" ca="1" si="1"/>
        <v>#N/A</v>
      </c>
      <c r="Y62" s="18" t="e">
        <f t="shared" ca="1" si="2"/>
        <v>#N/A</v>
      </c>
      <c r="Z62" s="18" t="e">
        <f t="shared" ca="1" si="4"/>
        <v>#N/A</v>
      </c>
      <c r="AA62" s="18" t="e">
        <f t="shared" ca="1" si="5"/>
        <v>#N/A</v>
      </c>
      <c r="AB62" s="18" t="e">
        <f t="shared" ca="1" si="6"/>
        <v>#N/A</v>
      </c>
      <c r="AC62" s="18" t="e">
        <f t="shared" ca="1" si="7"/>
        <v>#N/A</v>
      </c>
      <c r="AD62" s="18" t="e">
        <f t="shared" ca="1" si="8"/>
        <v>#N/A</v>
      </c>
      <c r="AE62" s="18" t="e">
        <f t="shared" ca="1" si="9"/>
        <v>#N/A</v>
      </c>
      <c r="AF62" s="18" t="e">
        <f t="shared" ca="1" si="10"/>
        <v>#N/A</v>
      </c>
      <c r="AG62" t="str">
        <f t="shared" si="3"/>
        <v/>
      </c>
    </row>
    <row r="63" spans="1:33" x14ac:dyDescent="0.3">
      <c r="A63" s="2" t="s">
        <v>58</v>
      </c>
      <c r="B63" t="s">
        <v>987</v>
      </c>
      <c r="D63" t="s">
        <v>683</v>
      </c>
      <c r="E63" s="1" t="s">
        <v>1467</v>
      </c>
      <c r="F63" s="1" t="s">
        <v>466</v>
      </c>
      <c r="G63" s="7">
        <v>34389</v>
      </c>
      <c r="H63" s="7">
        <v>41034</v>
      </c>
      <c r="I63" s="1" t="s">
        <v>1081</v>
      </c>
      <c r="J63" s="47">
        <v>20</v>
      </c>
      <c r="K63" s="47">
        <v>1</v>
      </c>
      <c r="L63" s="49" t="s">
        <v>1290</v>
      </c>
      <c r="M63" s="6" t="s">
        <v>1281</v>
      </c>
      <c r="N63" s="6" t="s">
        <v>1435</v>
      </c>
      <c r="O63" s="6" t="s">
        <v>1446</v>
      </c>
      <c r="P63" s="12" t="s">
        <v>1053</v>
      </c>
      <c r="Q63" s="15" t="str">
        <f>VLOOKUP(P63,functions!$A$2:$H$69,3,FALSE)</f>
        <v>Production worker</v>
      </c>
      <c r="R63" s="15"/>
      <c r="S63" s="17">
        <f>VLOOKUP(P63,functions!$A$2:$H$69,8,FALSE)</f>
        <v>2</v>
      </c>
      <c r="T63" s="17">
        <f t="shared" ca="1" si="0"/>
        <v>6</v>
      </c>
      <c r="U63" s="18">
        <f ca="1">VLOOKUP(T63,'salary scales'!$A$1:$F$10,S63+1,FALSE)</f>
        <v>1939.17</v>
      </c>
      <c r="V63" s="23">
        <f>VLOOKUP(P63,functions!$A$2:$H$69,5,FALSE)</f>
        <v>1.00064</v>
      </c>
      <c r="X63" s="18">
        <f t="shared" ca="1" si="1"/>
        <v>1940.4110688000001</v>
      </c>
      <c r="Y63" s="18">
        <f t="shared" ca="1" si="2"/>
        <v>155.232885504</v>
      </c>
      <c r="Z63" s="18">
        <f t="shared" ca="1" si="4"/>
        <v>995.87124999999992</v>
      </c>
      <c r="AA63" s="18">
        <f t="shared" ca="1" si="5"/>
        <v>150.38185783200001</v>
      </c>
      <c r="AB63" s="18">
        <f t="shared" ca="1" si="6"/>
        <v>32.986988169600004</v>
      </c>
      <c r="AC63" s="18">
        <f t="shared" ca="1" si="7"/>
        <v>43.465207941119999</v>
      </c>
      <c r="AD63" s="18">
        <f t="shared" ca="1" si="8"/>
        <v>90.229114699199997</v>
      </c>
      <c r="AE63" s="18">
        <f t="shared" ca="1" si="9"/>
        <v>10.478219771520001</v>
      </c>
      <c r="AF63" s="18">
        <f t="shared" ca="1" si="10"/>
        <v>83.745562880000023</v>
      </c>
      <c r="AG63" t="str">
        <f t="shared" si="3"/>
        <v/>
      </c>
    </row>
    <row r="64" spans="1:33" x14ac:dyDescent="0.3">
      <c r="A64" s="2" t="s">
        <v>59</v>
      </c>
      <c r="B64" t="s">
        <v>788</v>
      </c>
      <c r="D64" t="s">
        <v>448</v>
      </c>
      <c r="E64" s="1" t="s">
        <v>410</v>
      </c>
      <c r="F64" s="1" t="s">
        <v>465</v>
      </c>
      <c r="G64" s="7">
        <v>20121</v>
      </c>
      <c r="H64" s="7">
        <v>39984</v>
      </c>
      <c r="I64" s="1" t="s">
        <v>1081</v>
      </c>
      <c r="M64" s="6" t="s">
        <v>1281</v>
      </c>
      <c r="N64" s="6" t="s">
        <v>1435</v>
      </c>
      <c r="O64" s="6" t="s">
        <v>1443</v>
      </c>
      <c r="P64" s="12" t="s">
        <v>1054</v>
      </c>
      <c r="Q64" s="15" t="str">
        <f>VLOOKUP(P64,functions!$A$2:$H$69,3,FALSE)</f>
        <v>Production assistant</v>
      </c>
      <c r="R64" s="15"/>
      <c r="S64" s="17">
        <f>VLOOKUP(P64,functions!$A$2:$H$69,8,FALSE)</f>
        <v>1</v>
      </c>
      <c r="T64" s="17">
        <f t="shared" ca="1" si="0"/>
        <v>9</v>
      </c>
      <c r="U64" s="18">
        <f ca="1">VLOOKUP(T64,'salary scales'!$A$1:$F$10,S64+1,FALSE)</f>
        <v>1861.13</v>
      </c>
      <c r="V64" s="23">
        <f>VLOOKUP(P64,functions!$A$2:$H$69,5,FALSE)</f>
        <v>1.00064</v>
      </c>
      <c r="X64" s="18">
        <f t="shared" ca="1" si="1"/>
        <v>1862.3211232000001</v>
      </c>
      <c r="Y64" s="18">
        <f t="shared" ca="1" si="2"/>
        <v>148.98568985600002</v>
      </c>
      <c r="Z64" s="18">
        <f t="shared" ca="1" si="4"/>
        <v>995.87124999999992</v>
      </c>
      <c r="AA64" s="18">
        <f t="shared" ca="1" si="5"/>
        <v>144.32988704800002</v>
      </c>
      <c r="AB64" s="18">
        <f t="shared" ca="1" si="6"/>
        <v>31.659459094400002</v>
      </c>
      <c r="AC64" s="18">
        <f t="shared" ca="1" si="7"/>
        <v>41.715993159680004</v>
      </c>
      <c r="AD64" s="18">
        <f t="shared" ca="1" si="8"/>
        <v>86.597932228800005</v>
      </c>
      <c r="AE64" s="18">
        <f t="shared" ca="1" si="9"/>
        <v>10.056534065280001</v>
      </c>
      <c r="AF64" s="18">
        <f t="shared" ca="1" si="10"/>
        <v>75.936568320000021</v>
      </c>
      <c r="AG64" t="str">
        <f t="shared" si="3"/>
        <v/>
      </c>
    </row>
    <row r="65" spans="1:33" x14ac:dyDescent="0.3">
      <c r="A65" s="2" t="s">
        <v>60</v>
      </c>
      <c r="B65" t="s">
        <v>788</v>
      </c>
      <c r="D65" t="s">
        <v>449</v>
      </c>
      <c r="E65" s="1" t="s">
        <v>410</v>
      </c>
      <c r="F65" s="1" t="s">
        <v>465</v>
      </c>
      <c r="G65" s="7">
        <v>22269</v>
      </c>
      <c r="H65" s="7">
        <v>41159</v>
      </c>
      <c r="I65" s="1" t="s">
        <v>1081</v>
      </c>
      <c r="M65" s="6" t="s">
        <v>1281</v>
      </c>
      <c r="N65" s="6" t="s">
        <v>1405</v>
      </c>
      <c r="O65" s="6" t="s">
        <v>1447</v>
      </c>
      <c r="P65" s="12" t="s">
        <v>1070</v>
      </c>
      <c r="Q65" s="15" t="str">
        <f>VLOOKUP(P65,functions!$A$2:$H$69,3,FALSE)</f>
        <v>Employee Technical Service</v>
      </c>
      <c r="R65" s="15"/>
      <c r="S65" s="17">
        <f>VLOOKUP(P65,functions!$A$2:$H$69,8,FALSE)</f>
        <v>2</v>
      </c>
      <c r="T65" s="17">
        <f t="shared" ca="1" si="0"/>
        <v>6</v>
      </c>
      <c r="U65" s="18">
        <f ca="1">VLOOKUP(T65,'salary scales'!$A$1:$F$10,S65+1,FALSE)</f>
        <v>1939.17</v>
      </c>
      <c r="V65" s="23">
        <f>VLOOKUP(P65,functions!$A$2:$H$69,5,FALSE)</f>
        <v>1</v>
      </c>
      <c r="X65" s="18">
        <f t="shared" ca="1" si="1"/>
        <v>1939.17</v>
      </c>
      <c r="Y65" s="18">
        <f t="shared" ca="1" si="2"/>
        <v>155.1336</v>
      </c>
      <c r="Z65" s="18">
        <f t="shared" ca="1" si="4"/>
        <v>995.87124999999992</v>
      </c>
      <c r="AA65" s="18">
        <f t="shared" ca="1" si="5"/>
        <v>150.285675</v>
      </c>
      <c r="AB65" s="18">
        <f t="shared" ca="1" si="6"/>
        <v>32.965890000000002</v>
      </c>
      <c r="AC65" s="18">
        <f t="shared" ca="1" si="7"/>
        <v>43.437407999999998</v>
      </c>
      <c r="AD65" s="18">
        <f t="shared" ca="1" si="8"/>
        <v>90.171405000000007</v>
      </c>
      <c r="AE65" s="18">
        <f t="shared" ca="1" si="9"/>
        <v>10.471518000000001</v>
      </c>
      <c r="AF65" s="18">
        <f t="shared" ca="1" si="10"/>
        <v>83.692000000000007</v>
      </c>
      <c r="AG65" t="str">
        <f t="shared" si="3"/>
        <v/>
      </c>
    </row>
    <row r="66" spans="1:33" x14ac:dyDescent="0.3">
      <c r="A66" s="2" t="s">
        <v>61</v>
      </c>
      <c r="B66" t="s">
        <v>869</v>
      </c>
      <c r="C66" t="s">
        <v>743</v>
      </c>
      <c r="D66" t="s">
        <v>722</v>
      </c>
      <c r="E66" s="1" t="s">
        <v>1467</v>
      </c>
      <c r="F66" s="1" t="s">
        <v>465</v>
      </c>
      <c r="G66" s="7">
        <v>26957</v>
      </c>
      <c r="H66" s="7">
        <v>41516</v>
      </c>
      <c r="I66" s="1" t="s">
        <v>1081</v>
      </c>
      <c r="M66" s="6" t="s">
        <v>1281</v>
      </c>
      <c r="N66" s="6" t="s">
        <v>1336</v>
      </c>
      <c r="O66" s="6" t="s">
        <v>1460</v>
      </c>
      <c r="P66" s="12" t="s">
        <v>1011</v>
      </c>
      <c r="Q66" s="15" t="str">
        <f>VLOOKUP(P66,functions!$A$2:$H$69,3,FALSE)</f>
        <v>Administrative Employee Debtors</v>
      </c>
      <c r="R66" s="15"/>
      <c r="S66" s="17">
        <f>VLOOKUP(P66,functions!$A$2:$H$69,8,FALSE)</f>
        <v>3</v>
      </c>
      <c r="T66" s="17">
        <f t="shared" ref="T66:T129" ca="1" si="11">YEAR(TODAY())-YEAR(H66)</f>
        <v>5</v>
      </c>
      <c r="U66" s="18">
        <f ca="1">VLOOKUP(T66,'salary scales'!$A$1:$F$10,S66+1,FALSE)</f>
        <v>1975.67</v>
      </c>
      <c r="V66" s="23">
        <f>VLOOKUP(P66,functions!$A$2:$H$69,5,FALSE)</f>
        <v>1</v>
      </c>
      <c r="X66" s="18">
        <f t="shared" ref="X66:X129" ca="1" si="12">IF(W66="",U66*V66,W66)</f>
        <v>1975.67</v>
      </c>
      <c r="Y66" s="18">
        <f t="shared" ref="Y66:Y129" ca="1" si="13">$Y$415*X66</f>
        <v>158.05360000000002</v>
      </c>
      <c r="Z66" s="18">
        <f t="shared" ca="1" si="4"/>
        <v>995.87124999999992</v>
      </c>
      <c r="AA66" s="18">
        <f t="shared" ca="1" si="5"/>
        <v>153.11442500000001</v>
      </c>
      <c r="AB66" s="18">
        <f t="shared" ca="1" si="6"/>
        <v>33.586390000000002</v>
      </c>
      <c r="AC66" s="18">
        <f t="shared" ca="1" si="7"/>
        <v>44.255008000000004</v>
      </c>
      <c r="AD66" s="18">
        <f t="shared" ca="1" si="8"/>
        <v>91.868655000000004</v>
      </c>
      <c r="AE66" s="18">
        <f t="shared" ca="1" si="9"/>
        <v>10.668618</v>
      </c>
      <c r="AF66" s="18">
        <f t="shared" ca="1" si="10"/>
        <v>87.342000000000013</v>
      </c>
      <c r="AG66" t="str">
        <f t="shared" ref="AG66:AG129" si="14">IF(G66&lt;23012,IF(H66&gt;41275,1,""),"")</f>
        <v/>
      </c>
    </row>
    <row r="67" spans="1:33" x14ac:dyDescent="0.3">
      <c r="A67" s="2" t="s">
        <v>62</v>
      </c>
      <c r="B67" t="s">
        <v>869</v>
      </c>
      <c r="C67" t="s">
        <v>743</v>
      </c>
      <c r="D67" t="s">
        <v>482</v>
      </c>
      <c r="E67" s="1" t="s">
        <v>410</v>
      </c>
      <c r="F67" s="1" t="s">
        <v>465</v>
      </c>
      <c r="G67" s="7">
        <v>33054</v>
      </c>
      <c r="H67" s="7">
        <v>40336</v>
      </c>
      <c r="I67" s="1" t="s">
        <v>1081</v>
      </c>
      <c r="J67" s="47">
        <v>1</v>
      </c>
      <c r="K67" s="47">
        <v>1</v>
      </c>
      <c r="L67" s="49" t="s">
        <v>1423</v>
      </c>
      <c r="M67" s="6" t="s">
        <v>1281</v>
      </c>
      <c r="N67" s="6" t="s">
        <v>1334</v>
      </c>
      <c r="O67" s="6" t="s">
        <v>1458</v>
      </c>
      <c r="P67" s="12" t="s">
        <v>1029</v>
      </c>
      <c r="Q67" s="15" t="str">
        <f>VLOOKUP(P67,functions!$A$2:$H$69,3,FALSE)</f>
        <v>Purchaser packaging</v>
      </c>
      <c r="R67" s="15"/>
      <c r="S67" s="17">
        <f>VLOOKUP(P67,functions!$A$2:$H$69,8,FALSE)</f>
        <v>2</v>
      </c>
      <c r="T67" s="17">
        <f t="shared" ca="1" si="11"/>
        <v>8</v>
      </c>
      <c r="U67" s="18">
        <f ca="1">VLOOKUP(T67,'salary scales'!$A$1:$F$10,S67+1,FALSE)</f>
        <v>1939.17</v>
      </c>
      <c r="V67" s="23">
        <f>VLOOKUP(P67,functions!$A$2:$H$69,5,FALSE)</f>
        <v>1</v>
      </c>
      <c r="X67" s="18">
        <f t="shared" ca="1" si="12"/>
        <v>1939.17</v>
      </c>
      <c r="Y67" s="18">
        <f t="shared" ca="1" si="13"/>
        <v>155.1336</v>
      </c>
      <c r="Z67" s="18">
        <f t="shared" ca="1" si="4"/>
        <v>995.87124999999992</v>
      </c>
      <c r="AA67" s="18">
        <f t="shared" ca="1" si="5"/>
        <v>150.285675</v>
      </c>
      <c r="AB67" s="18">
        <f t="shared" ca="1" si="6"/>
        <v>32.965890000000002</v>
      </c>
      <c r="AC67" s="18">
        <f t="shared" ca="1" si="7"/>
        <v>43.437407999999998</v>
      </c>
      <c r="AD67" s="18">
        <f t="shared" ca="1" si="8"/>
        <v>90.171405000000007</v>
      </c>
      <c r="AE67" s="18">
        <f t="shared" ca="1" si="9"/>
        <v>10.471518000000001</v>
      </c>
      <c r="AF67" s="18">
        <f t="shared" ca="1" si="10"/>
        <v>83.692000000000007</v>
      </c>
      <c r="AG67" t="str">
        <f t="shared" si="14"/>
        <v/>
      </c>
    </row>
    <row r="68" spans="1:33" x14ac:dyDescent="0.3">
      <c r="A68" s="2" t="s">
        <v>63</v>
      </c>
      <c r="B68" t="s">
        <v>980</v>
      </c>
      <c r="D68" t="s">
        <v>620</v>
      </c>
      <c r="E68" s="1" t="s">
        <v>410</v>
      </c>
      <c r="F68" s="1" t="s">
        <v>466</v>
      </c>
      <c r="G68" s="7">
        <v>31337</v>
      </c>
      <c r="H68" s="7">
        <v>39248</v>
      </c>
      <c r="I68" s="1" t="s">
        <v>1081</v>
      </c>
      <c r="M68" s="6" t="s">
        <v>1283</v>
      </c>
      <c r="N68" s="6" t="s">
        <v>1440</v>
      </c>
      <c r="O68" s="6" t="s">
        <v>1450</v>
      </c>
      <c r="P68" s="12" t="s">
        <v>1054</v>
      </c>
      <c r="Q68" s="15" t="str">
        <f>VLOOKUP(P68,functions!$A$2:$H$69,3,FALSE)</f>
        <v>Production assistant</v>
      </c>
      <c r="R68" s="15" t="s">
        <v>1082</v>
      </c>
      <c r="S68" s="17">
        <f>VLOOKUP(P68,functions!$A$2:$H$69,8,FALSE)</f>
        <v>1</v>
      </c>
      <c r="T68" s="17">
        <f t="shared" ca="1" si="11"/>
        <v>11</v>
      </c>
      <c r="U68" s="18" t="e">
        <f ca="1">VLOOKUP(T68,'salary scales'!$A$1:$F$10,S68+1,FALSE)</f>
        <v>#N/A</v>
      </c>
      <c r="V68" s="23">
        <f>VLOOKUP(P68,functions!$A$2:$H$69,5,FALSE)</f>
        <v>1.00064</v>
      </c>
      <c r="X68" s="18" t="e">
        <f t="shared" ca="1" si="12"/>
        <v>#N/A</v>
      </c>
      <c r="Y68" s="18" t="e">
        <f t="shared" ca="1" si="13"/>
        <v>#N/A</v>
      </c>
      <c r="Z68" s="18" t="e">
        <f t="shared" ca="1" si="4"/>
        <v>#N/A</v>
      </c>
      <c r="AA68" s="18" t="e">
        <f t="shared" ca="1" si="5"/>
        <v>#N/A</v>
      </c>
      <c r="AB68" s="18" t="e">
        <f t="shared" ca="1" si="6"/>
        <v>#N/A</v>
      </c>
      <c r="AC68" s="18" t="e">
        <f t="shared" ca="1" si="7"/>
        <v>#N/A</v>
      </c>
      <c r="AD68" s="18" t="e">
        <f t="shared" ca="1" si="8"/>
        <v>#N/A</v>
      </c>
      <c r="AE68" s="18" t="e">
        <f t="shared" ca="1" si="9"/>
        <v>#N/A</v>
      </c>
      <c r="AF68" s="18" t="e">
        <f t="shared" ca="1" si="10"/>
        <v>#N/A</v>
      </c>
      <c r="AG68" t="str">
        <f t="shared" si="14"/>
        <v/>
      </c>
    </row>
    <row r="69" spans="1:33" x14ac:dyDescent="0.3">
      <c r="A69" s="2" t="s">
        <v>64</v>
      </c>
      <c r="B69" t="s">
        <v>965</v>
      </c>
      <c r="D69" t="s">
        <v>623</v>
      </c>
      <c r="E69" s="1" t="s">
        <v>410</v>
      </c>
      <c r="F69" s="1" t="s">
        <v>466</v>
      </c>
      <c r="G69" s="7">
        <v>26069</v>
      </c>
      <c r="H69" s="7">
        <v>41358</v>
      </c>
      <c r="I69" s="1" t="s">
        <v>1081</v>
      </c>
      <c r="J69" s="47">
        <v>5</v>
      </c>
      <c r="K69" s="47">
        <v>2</v>
      </c>
      <c r="L69" s="49" t="s">
        <v>1424</v>
      </c>
      <c r="M69" s="6" t="s">
        <v>1283</v>
      </c>
      <c r="N69" s="6" t="s">
        <v>1440</v>
      </c>
      <c r="O69" s="6" t="s">
        <v>1450</v>
      </c>
      <c r="P69" s="12" t="s">
        <v>1053</v>
      </c>
      <c r="Q69" s="15" t="str">
        <f>VLOOKUP(P69,functions!$A$2:$H$69,3,FALSE)</f>
        <v>Production worker</v>
      </c>
      <c r="R69" s="15" t="s">
        <v>1082</v>
      </c>
      <c r="S69" s="17">
        <f>VLOOKUP(P69,functions!$A$2:$H$69,8,FALSE)</f>
        <v>2</v>
      </c>
      <c r="T69" s="17">
        <f t="shared" ca="1" si="11"/>
        <v>5</v>
      </c>
      <c r="U69" s="18">
        <f ca="1">VLOOKUP(T69,'salary scales'!$A$1:$F$10,S69+1,FALSE)</f>
        <v>1899.07</v>
      </c>
      <c r="V69" s="23">
        <f>VLOOKUP(P69,functions!$A$2:$H$69,5,FALSE)</f>
        <v>1.00064</v>
      </c>
      <c r="X69" s="18">
        <f t="shared" ca="1" si="12"/>
        <v>1900.2854047999999</v>
      </c>
      <c r="Y69" s="18">
        <f t="shared" ca="1" si="13"/>
        <v>152.022832384</v>
      </c>
      <c r="Z69" s="18">
        <f t="shared" ref="Z69:Z132" ca="1" si="15">IF(X69&lt;$Z$415,$Z$414*X69,$Z$414*$Z$415)</f>
        <v>995.87124999999992</v>
      </c>
      <c r="AA69" s="18">
        <f t="shared" ref="AA69:AA132" ca="1" si="16">$AA$415*X69</f>
        <v>147.27211887199999</v>
      </c>
      <c r="AB69" s="18">
        <f t="shared" ref="AB69:AB132" ca="1" si="17">$AB$415*X69</f>
        <v>32.304851881600001</v>
      </c>
      <c r="AC69" s="18">
        <f t="shared" ref="AC69:AC132" ca="1" si="18">$AC$415*X69</f>
        <v>42.566393067519996</v>
      </c>
      <c r="AD69" s="18">
        <f t="shared" ref="AD69:AD132" ca="1" si="19">$AD$415*X69</f>
        <v>88.363271323199996</v>
      </c>
      <c r="AE69" s="18">
        <f t="shared" ref="AE69:AE132" ca="1" si="20">$AE$415*X69</f>
        <v>10.261541185920001</v>
      </c>
      <c r="AF69" s="18">
        <f t="shared" ref="AF69:AF132" ca="1" si="21">$AF$415*(X69-(V69*$AF$414))</f>
        <v>79.732996479999997</v>
      </c>
      <c r="AG69" t="str">
        <f t="shared" si="14"/>
        <v/>
      </c>
    </row>
    <row r="70" spans="1:33" x14ac:dyDescent="0.3">
      <c r="A70" s="2" t="s">
        <v>65</v>
      </c>
      <c r="B70" t="s">
        <v>983</v>
      </c>
      <c r="D70" t="s">
        <v>540</v>
      </c>
      <c r="E70" s="1" t="s">
        <v>410</v>
      </c>
      <c r="F70" s="1" t="s">
        <v>465</v>
      </c>
      <c r="G70" s="7">
        <v>28050</v>
      </c>
      <c r="H70" s="7">
        <v>40896</v>
      </c>
      <c r="I70" s="1" t="s">
        <v>1081</v>
      </c>
      <c r="M70" s="6" t="s">
        <v>1281</v>
      </c>
      <c r="N70" s="6" t="s">
        <v>1435</v>
      </c>
      <c r="O70" s="6" t="s">
        <v>1443</v>
      </c>
      <c r="P70" s="12" t="s">
        <v>1052</v>
      </c>
      <c r="Q70" s="15" t="str">
        <f>VLOOKUP(P70,functions!$A$2:$H$69,3,FALSE)</f>
        <v>Team leader</v>
      </c>
      <c r="R70" s="15" t="s">
        <v>1083</v>
      </c>
      <c r="S70" s="17">
        <f>VLOOKUP(P70,functions!$A$2:$H$69,8,FALSE)</f>
        <v>3</v>
      </c>
      <c r="T70" s="17">
        <f t="shared" ca="1" si="11"/>
        <v>7</v>
      </c>
      <c r="U70" s="18">
        <f ca="1">VLOOKUP(T70,'salary scales'!$A$1:$F$10,S70+1,FALSE)</f>
        <v>2074.52</v>
      </c>
      <c r="V70" s="23">
        <f>VLOOKUP(P70,functions!$A$2:$H$69,5,FALSE)</f>
        <v>1.00064</v>
      </c>
      <c r="X70" s="18">
        <f t="shared" ca="1" si="12"/>
        <v>2075.8476928</v>
      </c>
      <c r="Y70" s="18">
        <f t="shared" ca="1" si="13"/>
        <v>166.067815424</v>
      </c>
      <c r="Z70" s="18">
        <f t="shared" ca="1" si="15"/>
        <v>995.87124999999992</v>
      </c>
      <c r="AA70" s="18">
        <f t="shared" ca="1" si="16"/>
        <v>160.87819619199999</v>
      </c>
      <c r="AB70" s="18">
        <f t="shared" ca="1" si="17"/>
        <v>35.289410777600004</v>
      </c>
      <c r="AC70" s="18">
        <f t="shared" ca="1" si="18"/>
        <v>46.498988318720002</v>
      </c>
      <c r="AD70" s="18">
        <f t="shared" ca="1" si="19"/>
        <v>96.5269177152</v>
      </c>
      <c r="AE70" s="18">
        <f t="shared" ca="1" si="20"/>
        <v>11.20957754112</v>
      </c>
      <c r="AF70" s="18">
        <f t="shared" ca="1" si="21"/>
        <v>97.289225280000011</v>
      </c>
      <c r="AG70" t="str">
        <f t="shared" si="14"/>
        <v/>
      </c>
    </row>
    <row r="71" spans="1:33" x14ac:dyDescent="0.3">
      <c r="A71" s="2" t="s">
        <v>66</v>
      </c>
      <c r="B71" t="s">
        <v>844</v>
      </c>
      <c r="D71" t="s">
        <v>562</v>
      </c>
      <c r="E71" s="1" t="s">
        <v>410</v>
      </c>
      <c r="F71" s="1" t="s">
        <v>465</v>
      </c>
      <c r="G71" s="7">
        <v>23668</v>
      </c>
      <c r="H71" s="7">
        <v>41503</v>
      </c>
      <c r="I71" s="1" t="s">
        <v>1081</v>
      </c>
      <c r="J71" s="47">
        <v>3</v>
      </c>
      <c r="K71" s="47">
        <v>1</v>
      </c>
      <c r="L71" s="49" t="s">
        <v>1424</v>
      </c>
      <c r="M71" s="6" t="s">
        <v>1281</v>
      </c>
      <c r="N71" s="6" t="s">
        <v>1336</v>
      </c>
      <c r="O71" s="6" t="s">
        <v>1461</v>
      </c>
      <c r="P71" s="12" t="s">
        <v>1010</v>
      </c>
      <c r="Q71" s="15" t="str">
        <f>VLOOKUP(P71,functions!$A$2:$H$69,3,FALSE)</f>
        <v>Administrative Employee Creditors</v>
      </c>
      <c r="R71" s="15"/>
      <c r="S71" s="17">
        <f>VLOOKUP(P71,functions!$A$2:$H$69,8,FALSE)</f>
        <v>3</v>
      </c>
      <c r="T71" s="17">
        <f t="shared" ca="1" si="11"/>
        <v>5</v>
      </c>
      <c r="U71" s="18">
        <f ca="1">VLOOKUP(T71,'salary scales'!$A$1:$F$10,S71+1,FALSE)</f>
        <v>1975.67</v>
      </c>
      <c r="V71" s="23">
        <f>VLOOKUP(P71,functions!$A$2:$H$69,5,FALSE)</f>
        <v>1</v>
      </c>
      <c r="X71" s="18">
        <f t="shared" ca="1" si="12"/>
        <v>1975.67</v>
      </c>
      <c r="Y71" s="18">
        <f t="shared" ca="1" si="13"/>
        <v>158.05360000000002</v>
      </c>
      <c r="Z71" s="18">
        <f t="shared" ca="1" si="15"/>
        <v>995.87124999999992</v>
      </c>
      <c r="AA71" s="18">
        <f t="shared" ca="1" si="16"/>
        <v>153.11442500000001</v>
      </c>
      <c r="AB71" s="18">
        <f t="shared" ca="1" si="17"/>
        <v>33.586390000000002</v>
      </c>
      <c r="AC71" s="18">
        <f t="shared" ca="1" si="18"/>
        <v>44.255008000000004</v>
      </c>
      <c r="AD71" s="18">
        <f t="shared" ca="1" si="19"/>
        <v>91.868655000000004</v>
      </c>
      <c r="AE71" s="18">
        <f t="shared" ca="1" si="20"/>
        <v>10.668618</v>
      </c>
      <c r="AF71" s="18">
        <f t="shared" ca="1" si="21"/>
        <v>87.342000000000013</v>
      </c>
      <c r="AG71" t="str">
        <f t="shared" si="14"/>
        <v/>
      </c>
    </row>
    <row r="72" spans="1:33" x14ac:dyDescent="0.3">
      <c r="A72" s="2" t="s">
        <v>67</v>
      </c>
      <c r="B72" t="s">
        <v>844</v>
      </c>
      <c r="D72" t="s">
        <v>431</v>
      </c>
      <c r="E72" s="1" t="s">
        <v>410</v>
      </c>
      <c r="F72" s="1" t="s">
        <v>465</v>
      </c>
      <c r="G72" s="7">
        <v>31794</v>
      </c>
      <c r="H72" s="7">
        <v>39723</v>
      </c>
      <c r="I72" s="1" t="s">
        <v>1420</v>
      </c>
      <c r="J72" s="47">
        <v>2</v>
      </c>
      <c r="K72" s="47">
        <v>1</v>
      </c>
      <c r="L72" s="49" t="s">
        <v>1422</v>
      </c>
      <c r="M72" s="6" t="s">
        <v>1281</v>
      </c>
      <c r="N72" s="6" t="s">
        <v>1435</v>
      </c>
      <c r="O72" s="6" t="s">
        <v>1446</v>
      </c>
      <c r="P72" s="12" t="s">
        <v>1054</v>
      </c>
      <c r="Q72" s="15" t="str">
        <f>VLOOKUP(P72,functions!$A$2:$H$69,3,FALSE)</f>
        <v>Production assistant</v>
      </c>
      <c r="R72" s="15"/>
      <c r="S72" s="17">
        <f>VLOOKUP(P72,functions!$A$2:$H$69,8,FALSE)</f>
        <v>1</v>
      </c>
      <c r="T72" s="17">
        <f t="shared" ca="1" si="11"/>
        <v>10</v>
      </c>
      <c r="U72" s="18" t="e">
        <f ca="1">VLOOKUP(T72,'salary scales'!$A$1:$F$10,S72+1,FALSE)</f>
        <v>#N/A</v>
      </c>
      <c r="V72" s="23">
        <f>VLOOKUP(P72,functions!$A$2:$H$69,5,FALSE)</f>
        <v>1.00064</v>
      </c>
      <c r="X72" s="18" t="e">
        <f t="shared" ca="1" si="12"/>
        <v>#N/A</v>
      </c>
      <c r="Y72" s="18" t="e">
        <f t="shared" ca="1" si="13"/>
        <v>#N/A</v>
      </c>
      <c r="Z72" s="18" t="e">
        <f t="shared" ca="1" si="15"/>
        <v>#N/A</v>
      </c>
      <c r="AA72" s="18" t="e">
        <f t="shared" ca="1" si="16"/>
        <v>#N/A</v>
      </c>
      <c r="AB72" s="18" t="e">
        <f t="shared" ca="1" si="17"/>
        <v>#N/A</v>
      </c>
      <c r="AC72" s="18" t="e">
        <f t="shared" ca="1" si="18"/>
        <v>#N/A</v>
      </c>
      <c r="AD72" s="18" t="e">
        <f t="shared" ca="1" si="19"/>
        <v>#N/A</v>
      </c>
      <c r="AE72" s="18" t="e">
        <f t="shared" ca="1" si="20"/>
        <v>#N/A</v>
      </c>
      <c r="AF72" s="18" t="e">
        <f t="shared" ca="1" si="21"/>
        <v>#N/A</v>
      </c>
      <c r="AG72" t="str">
        <f t="shared" si="14"/>
        <v/>
      </c>
    </row>
    <row r="73" spans="1:33" x14ac:dyDescent="0.3">
      <c r="A73" s="2" t="s">
        <v>68</v>
      </c>
      <c r="B73" t="s">
        <v>982</v>
      </c>
      <c r="D73" t="s">
        <v>647</v>
      </c>
      <c r="E73" s="1" t="s">
        <v>410</v>
      </c>
      <c r="F73" s="1" t="s">
        <v>465</v>
      </c>
      <c r="G73" s="7">
        <v>25060</v>
      </c>
      <c r="H73" s="7">
        <v>39950</v>
      </c>
      <c r="I73" s="1" t="s">
        <v>1081</v>
      </c>
      <c r="M73" s="6" t="s">
        <v>1283</v>
      </c>
      <c r="N73" s="6" t="s">
        <v>1440</v>
      </c>
      <c r="O73" s="6" t="s">
        <v>1450</v>
      </c>
      <c r="P73" s="12" t="s">
        <v>1053</v>
      </c>
      <c r="Q73" s="15" t="str">
        <f>VLOOKUP(P73,functions!$A$2:$H$69,3,FALSE)</f>
        <v>Production worker</v>
      </c>
      <c r="R73" s="15"/>
      <c r="S73" s="17">
        <f>VLOOKUP(P73,functions!$A$2:$H$69,8,FALSE)</f>
        <v>2</v>
      </c>
      <c r="T73" s="17">
        <f t="shared" ca="1" si="11"/>
        <v>9</v>
      </c>
      <c r="U73" s="18">
        <f ca="1">VLOOKUP(T73,'salary scales'!$A$1:$F$10,S73+1,FALSE)</f>
        <v>1939.17</v>
      </c>
      <c r="V73" s="23">
        <f>VLOOKUP(P73,functions!$A$2:$H$69,5,FALSE)</f>
        <v>1.00064</v>
      </c>
      <c r="X73" s="18">
        <f t="shared" ca="1" si="12"/>
        <v>1940.4110688000001</v>
      </c>
      <c r="Y73" s="18">
        <f t="shared" ca="1" si="13"/>
        <v>155.232885504</v>
      </c>
      <c r="Z73" s="18">
        <f t="shared" ca="1" si="15"/>
        <v>995.87124999999992</v>
      </c>
      <c r="AA73" s="18">
        <f t="shared" ca="1" si="16"/>
        <v>150.38185783200001</v>
      </c>
      <c r="AB73" s="18">
        <f t="shared" ca="1" si="17"/>
        <v>32.986988169600004</v>
      </c>
      <c r="AC73" s="18">
        <f t="shared" ca="1" si="18"/>
        <v>43.465207941119999</v>
      </c>
      <c r="AD73" s="18">
        <f t="shared" ca="1" si="19"/>
        <v>90.229114699199997</v>
      </c>
      <c r="AE73" s="18">
        <f t="shared" ca="1" si="20"/>
        <v>10.478219771520001</v>
      </c>
      <c r="AF73" s="18">
        <f t="shared" ca="1" si="21"/>
        <v>83.745562880000023</v>
      </c>
      <c r="AG73" t="str">
        <f t="shared" si="14"/>
        <v/>
      </c>
    </row>
    <row r="74" spans="1:33" x14ac:dyDescent="0.3">
      <c r="A74" s="2" t="s">
        <v>69</v>
      </c>
      <c r="B74" t="s">
        <v>845</v>
      </c>
      <c r="C74" t="s">
        <v>846</v>
      </c>
      <c r="D74" t="s">
        <v>562</v>
      </c>
      <c r="E74" s="1" t="s">
        <v>410</v>
      </c>
      <c r="F74" s="1" t="s">
        <v>465</v>
      </c>
      <c r="G74" s="7">
        <v>31889</v>
      </c>
      <c r="H74" s="7">
        <v>40596</v>
      </c>
      <c r="I74" s="1" t="s">
        <v>1420</v>
      </c>
      <c r="J74" s="47">
        <v>43</v>
      </c>
      <c r="K74" s="47">
        <v>4</v>
      </c>
      <c r="L74" s="49" t="s">
        <v>1422</v>
      </c>
      <c r="M74" s="6" t="s">
        <v>1281</v>
      </c>
      <c r="N74" s="6" t="s">
        <v>1435</v>
      </c>
      <c r="O74" s="6" t="s">
        <v>1446</v>
      </c>
      <c r="P74" s="12" t="s">
        <v>1053</v>
      </c>
      <c r="Q74" s="15" t="str">
        <f>VLOOKUP(P74,functions!$A$2:$H$69,3,FALSE)</f>
        <v>Production worker</v>
      </c>
      <c r="R74" s="15"/>
      <c r="S74" s="17">
        <f>VLOOKUP(P74,functions!$A$2:$H$69,8,FALSE)</f>
        <v>2</v>
      </c>
      <c r="T74" s="17">
        <f t="shared" ca="1" si="11"/>
        <v>7</v>
      </c>
      <c r="U74" s="18">
        <f ca="1">VLOOKUP(T74,'salary scales'!$A$1:$F$10,S74+1,FALSE)</f>
        <v>1939.17</v>
      </c>
      <c r="V74" s="23">
        <f>VLOOKUP(P74,functions!$A$2:$H$69,5,FALSE)</f>
        <v>1.00064</v>
      </c>
      <c r="X74" s="18">
        <f t="shared" ca="1" si="12"/>
        <v>1940.4110688000001</v>
      </c>
      <c r="Y74" s="18">
        <f t="shared" ca="1" si="13"/>
        <v>155.232885504</v>
      </c>
      <c r="Z74" s="18">
        <f t="shared" ca="1" si="15"/>
        <v>995.87124999999992</v>
      </c>
      <c r="AA74" s="18">
        <f t="shared" ca="1" si="16"/>
        <v>150.38185783200001</v>
      </c>
      <c r="AB74" s="18">
        <f t="shared" ca="1" si="17"/>
        <v>32.986988169600004</v>
      </c>
      <c r="AC74" s="18">
        <f t="shared" ca="1" si="18"/>
        <v>43.465207941119999</v>
      </c>
      <c r="AD74" s="18">
        <f t="shared" ca="1" si="19"/>
        <v>90.229114699199997</v>
      </c>
      <c r="AE74" s="18">
        <f t="shared" ca="1" si="20"/>
        <v>10.478219771520001</v>
      </c>
      <c r="AF74" s="18">
        <f t="shared" ca="1" si="21"/>
        <v>83.745562880000023</v>
      </c>
      <c r="AG74" t="str">
        <f t="shared" si="14"/>
        <v/>
      </c>
    </row>
    <row r="75" spans="1:33" x14ac:dyDescent="0.3">
      <c r="A75" s="2" t="s">
        <v>70</v>
      </c>
      <c r="B75" t="s">
        <v>845</v>
      </c>
      <c r="C75" t="s">
        <v>846</v>
      </c>
      <c r="D75" t="s">
        <v>705</v>
      </c>
      <c r="E75" s="1" t="s">
        <v>1467</v>
      </c>
      <c r="F75" s="1" t="s">
        <v>465</v>
      </c>
      <c r="G75" s="7">
        <v>32452</v>
      </c>
      <c r="H75" s="7">
        <v>40815</v>
      </c>
      <c r="I75" s="1" t="s">
        <v>1081</v>
      </c>
      <c r="J75" s="47">
        <v>3</v>
      </c>
      <c r="K75" s="47">
        <v>1</v>
      </c>
      <c r="L75" s="49" t="s">
        <v>1422</v>
      </c>
      <c r="M75" s="6" t="s">
        <v>1281</v>
      </c>
      <c r="N75" s="6" t="s">
        <v>1438</v>
      </c>
      <c r="O75" s="6" t="s">
        <v>1457</v>
      </c>
      <c r="P75" s="12" t="s">
        <v>1059</v>
      </c>
      <c r="Q75" s="15" t="str">
        <f>VLOOKUP(P75,functions!$A$2:$H$69,3,FALSE)</f>
        <v>Warehouse worker</v>
      </c>
      <c r="R75" s="15"/>
      <c r="S75" s="17">
        <f>VLOOKUP(P75,functions!$A$2:$H$69,8,FALSE)</f>
        <v>1</v>
      </c>
      <c r="T75" s="17">
        <f t="shared" ca="1" si="11"/>
        <v>7</v>
      </c>
      <c r="U75" s="18">
        <f ca="1">VLOOKUP(T75,'salary scales'!$A$1:$F$10,S75+1,FALSE)</f>
        <v>1861.13</v>
      </c>
      <c r="V75" s="23">
        <f>VLOOKUP(P75,functions!$A$2:$H$69,5,FALSE)</f>
        <v>1</v>
      </c>
      <c r="X75" s="18">
        <f t="shared" ca="1" si="12"/>
        <v>1861.13</v>
      </c>
      <c r="Y75" s="18">
        <f t="shared" ca="1" si="13"/>
        <v>148.8904</v>
      </c>
      <c r="Z75" s="18">
        <f t="shared" ca="1" si="15"/>
        <v>995.87124999999992</v>
      </c>
      <c r="AA75" s="18">
        <f t="shared" ca="1" si="16"/>
        <v>144.23757500000002</v>
      </c>
      <c r="AB75" s="18">
        <f t="shared" ca="1" si="17"/>
        <v>31.639210000000006</v>
      </c>
      <c r="AC75" s="18">
        <f t="shared" ca="1" si="18"/>
        <v>41.689312000000001</v>
      </c>
      <c r="AD75" s="18">
        <f t="shared" ca="1" si="19"/>
        <v>86.542545000000004</v>
      </c>
      <c r="AE75" s="18">
        <f t="shared" ca="1" si="20"/>
        <v>10.050102000000001</v>
      </c>
      <c r="AF75" s="18">
        <f t="shared" ca="1" si="21"/>
        <v>75.888000000000019</v>
      </c>
      <c r="AG75" t="str">
        <f t="shared" si="14"/>
        <v/>
      </c>
    </row>
    <row r="76" spans="1:33" x14ac:dyDescent="0.3">
      <c r="A76" s="2" t="s">
        <v>71</v>
      </c>
      <c r="B76" s="4" t="s">
        <v>950</v>
      </c>
      <c r="D76" t="s">
        <v>988</v>
      </c>
      <c r="E76" s="1" t="s">
        <v>410</v>
      </c>
      <c r="F76" s="1" t="s">
        <v>468</v>
      </c>
      <c r="G76" s="7">
        <v>22335</v>
      </c>
      <c r="H76" s="7">
        <v>41027</v>
      </c>
      <c r="I76" s="1" t="s">
        <v>1420</v>
      </c>
      <c r="J76" s="47">
        <v>29</v>
      </c>
      <c r="K76" s="47">
        <v>20</v>
      </c>
      <c r="L76" s="49" t="s">
        <v>1422</v>
      </c>
      <c r="M76" s="6" t="s">
        <v>1281</v>
      </c>
      <c r="N76" s="6" t="s">
        <v>1435</v>
      </c>
      <c r="O76" s="6" t="s">
        <v>1443</v>
      </c>
      <c r="P76" s="12" t="s">
        <v>1054</v>
      </c>
      <c r="Q76" s="15" t="str">
        <f>VLOOKUP(P76,functions!$A$2:$H$69,3,FALSE)</f>
        <v>Production assistant</v>
      </c>
      <c r="R76" s="15"/>
      <c r="S76" s="17">
        <f>VLOOKUP(P76,functions!$A$2:$H$69,8,FALSE)</f>
        <v>1</v>
      </c>
      <c r="T76" s="17">
        <f t="shared" ca="1" si="11"/>
        <v>6</v>
      </c>
      <c r="U76" s="18">
        <f ca="1">VLOOKUP(T76,'salary scales'!$A$1:$F$10,S76+1,FALSE)</f>
        <v>1861.13</v>
      </c>
      <c r="V76" s="23">
        <f>VLOOKUP(P76,functions!$A$2:$H$69,5,FALSE)</f>
        <v>1.00064</v>
      </c>
      <c r="X76" s="18">
        <f t="shared" ca="1" si="12"/>
        <v>1862.3211232000001</v>
      </c>
      <c r="Y76" s="18">
        <f t="shared" ca="1" si="13"/>
        <v>148.98568985600002</v>
      </c>
      <c r="Z76" s="18">
        <f t="shared" ca="1" si="15"/>
        <v>995.87124999999992</v>
      </c>
      <c r="AA76" s="18">
        <f t="shared" ca="1" si="16"/>
        <v>144.32988704800002</v>
      </c>
      <c r="AB76" s="18">
        <f t="shared" ca="1" si="17"/>
        <v>31.659459094400002</v>
      </c>
      <c r="AC76" s="18">
        <f t="shared" ca="1" si="18"/>
        <v>41.715993159680004</v>
      </c>
      <c r="AD76" s="18">
        <f t="shared" ca="1" si="19"/>
        <v>86.597932228800005</v>
      </c>
      <c r="AE76" s="18">
        <f t="shared" ca="1" si="20"/>
        <v>10.056534065280001</v>
      </c>
      <c r="AF76" s="18">
        <f t="shared" ca="1" si="21"/>
        <v>75.936568320000021</v>
      </c>
      <c r="AG76" t="str">
        <f t="shared" si="14"/>
        <v/>
      </c>
    </row>
    <row r="77" spans="1:33" x14ac:dyDescent="0.3">
      <c r="A77" s="2" t="s">
        <v>72</v>
      </c>
      <c r="B77" t="s">
        <v>951</v>
      </c>
      <c r="D77" t="s">
        <v>619</v>
      </c>
      <c r="E77" s="1" t="s">
        <v>410</v>
      </c>
      <c r="F77" s="1" t="s">
        <v>465</v>
      </c>
      <c r="G77" s="7">
        <v>25416</v>
      </c>
      <c r="H77" s="7">
        <v>39849</v>
      </c>
      <c r="I77" s="1" t="s">
        <v>1081</v>
      </c>
      <c r="M77" s="6" t="s">
        <v>1281</v>
      </c>
      <c r="N77" s="6" t="s">
        <v>1278</v>
      </c>
      <c r="O77" s="6" t="s">
        <v>1278</v>
      </c>
      <c r="P77" s="12" t="s">
        <v>1039</v>
      </c>
      <c r="Q77" s="15" t="str">
        <f>VLOOKUP(P77,functions!$A$2:$H$69,3,FALSE)</f>
        <v>Assistant laboratory tecnician</v>
      </c>
      <c r="R77" s="15"/>
      <c r="S77" s="17">
        <f>VLOOKUP(P77,functions!$A$2:$H$69,8,FALSE)</f>
        <v>2</v>
      </c>
      <c r="T77" s="17">
        <f t="shared" ca="1" si="11"/>
        <v>9</v>
      </c>
      <c r="U77" s="18">
        <f ca="1">VLOOKUP(T77,'salary scales'!$A$1:$F$10,S77+1,FALSE)</f>
        <v>1939.17</v>
      </c>
      <c r="V77" s="23">
        <f>VLOOKUP(P77,functions!$A$2:$H$69,5,FALSE)</f>
        <v>0.6</v>
      </c>
      <c r="X77" s="18">
        <f t="shared" ca="1" si="12"/>
        <v>1163.502</v>
      </c>
      <c r="Y77" s="18">
        <f t="shared" ca="1" si="13"/>
        <v>93.080159999999992</v>
      </c>
      <c r="Z77" s="18">
        <f t="shared" ca="1" si="15"/>
        <v>995.87124999999992</v>
      </c>
      <c r="AA77" s="18">
        <f t="shared" ca="1" si="16"/>
        <v>90.171404999999993</v>
      </c>
      <c r="AB77" s="18">
        <f t="shared" ca="1" si="17"/>
        <v>19.779534000000002</v>
      </c>
      <c r="AC77" s="18">
        <f t="shared" ca="1" si="18"/>
        <v>26.062444799999998</v>
      </c>
      <c r="AD77" s="18">
        <f t="shared" ca="1" si="19"/>
        <v>54.102843</v>
      </c>
      <c r="AE77" s="18">
        <f t="shared" ca="1" si="20"/>
        <v>6.2829107999999998</v>
      </c>
      <c r="AF77" s="18">
        <f t="shared" ca="1" si="21"/>
        <v>50.215199999999996</v>
      </c>
      <c r="AG77" t="str">
        <f t="shared" si="14"/>
        <v/>
      </c>
    </row>
    <row r="78" spans="1:33" x14ac:dyDescent="0.3">
      <c r="A78" s="2" t="s">
        <v>73</v>
      </c>
      <c r="B78" t="s">
        <v>759</v>
      </c>
      <c r="C78" t="s">
        <v>741</v>
      </c>
      <c r="D78" t="s">
        <v>429</v>
      </c>
      <c r="E78" s="1" t="s">
        <v>410</v>
      </c>
      <c r="F78" s="1" t="s">
        <v>465</v>
      </c>
      <c r="G78" s="7">
        <v>27212</v>
      </c>
      <c r="H78" s="7">
        <v>39589</v>
      </c>
      <c r="I78" s="1" t="s">
        <v>1081</v>
      </c>
      <c r="M78" s="6" t="s">
        <v>1281</v>
      </c>
      <c r="N78" s="6" t="s">
        <v>1435</v>
      </c>
      <c r="O78" s="6" t="s">
        <v>1446</v>
      </c>
      <c r="P78" s="12" t="s">
        <v>1053</v>
      </c>
      <c r="Q78" s="15" t="str">
        <f>VLOOKUP(P78,functions!$A$2:$H$69,3,FALSE)</f>
        <v>Production worker</v>
      </c>
      <c r="R78" s="15"/>
      <c r="S78" s="17">
        <f>VLOOKUP(P78,functions!$A$2:$H$69,8,FALSE)</f>
        <v>2</v>
      </c>
      <c r="T78" s="17">
        <f t="shared" ca="1" si="11"/>
        <v>10</v>
      </c>
      <c r="U78" s="18" t="e">
        <f ca="1">VLOOKUP(T78,'salary scales'!$A$1:$F$10,S78+1,FALSE)</f>
        <v>#N/A</v>
      </c>
      <c r="V78" s="23">
        <f>VLOOKUP(P78,functions!$A$2:$H$69,5,FALSE)</f>
        <v>1.00064</v>
      </c>
      <c r="X78" s="18" t="e">
        <f t="shared" ca="1" si="12"/>
        <v>#N/A</v>
      </c>
      <c r="Y78" s="18" t="e">
        <f t="shared" ca="1" si="13"/>
        <v>#N/A</v>
      </c>
      <c r="Z78" s="18" t="e">
        <f t="shared" ca="1" si="15"/>
        <v>#N/A</v>
      </c>
      <c r="AA78" s="18" t="e">
        <f t="shared" ca="1" si="16"/>
        <v>#N/A</v>
      </c>
      <c r="AB78" s="18" t="e">
        <f t="shared" ca="1" si="17"/>
        <v>#N/A</v>
      </c>
      <c r="AC78" s="18" t="e">
        <f t="shared" ca="1" si="18"/>
        <v>#N/A</v>
      </c>
      <c r="AD78" s="18" t="e">
        <f t="shared" ca="1" si="19"/>
        <v>#N/A</v>
      </c>
      <c r="AE78" s="18" t="e">
        <f t="shared" ca="1" si="20"/>
        <v>#N/A</v>
      </c>
      <c r="AF78" s="18" t="e">
        <f t="shared" ca="1" si="21"/>
        <v>#N/A</v>
      </c>
      <c r="AG78" t="str">
        <f t="shared" si="14"/>
        <v/>
      </c>
    </row>
    <row r="79" spans="1:33" x14ac:dyDescent="0.3">
      <c r="A79" s="2" t="s">
        <v>74</v>
      </c>
      <c r="B79" t="s">
        <v>937</v>
      </c>
      <c r="D79" t="s">
        <v>574</v>
      </c>
      <c r="E79" s="1" t="s">
        <v>410</v>
      </c>
      <c r="F79" s="1" t="s">
        <v>465</v>
      </c>
      <c r="G79" s="7">
        <v>20952</v>
      </c>
      <c r="H79" s="7">
        <v>39844</v>
      </c>
      <c r="I79" s="1" t="s">
        <v>1420</v>
      </c>
      <c r="J79" s="47">
        <v>361</v>
      </c>
      <c r="K79" s="47">
        <v>1</v>
      </c>
      <c r="L79" s="49" t="s">
        <v>1089</v>
      </c>
      <c r="M79" s="6" t="s">
        <v>1281</v>
      </c>
      <c r="N79" s="6" t="s">
        <v>1435</v>
      </c>
      <c r="O79" s="6" t="s">
        <v>1443</v>
      </c>
      <c r="P79" s="12" t="s">
        <v>1053</v>
      </c>
      <c r="Q79" s="15" t="str">
        <f>VLOOKUP(P79,functions!$A$2:$H$69,3,FALSE)</f>
        <v>Production worker</v>
      </c>
      <c r="R79" s="15"/>
      <c r="S79" s="17">
        <f>VLOOKUP(P79,functions!$A$2:$H$69,8,FALSE)</f>
        <v>2</v>
      </c>
      <c r="T79" s="17">
        <f t="shared" ca="1" si="11"/>
        <v>9</v>
      </c>
      <c r="U79" s="18">
        <f ca="1">VLOOKUP(T79,'salary scales'!$A$1:$F$10,S79+1,FALSE)</f>
        <v>1939.17</v>
      </c>
      <c r="V79" s="23">
        <f>VLOOKUP(P79,functions!$A$2:$H$69,5,FALSE)</f>
        <v>1.00064</v>
      </c>
      <c r="X79" s="18">
        <f t="shared" ca="1" si="12"/>
        <v>1940.4110688000001</v>
      </c>
      <c r="Y79" s="18">
        <f t="shared" ca="1" si="13"/>
        <v>155.232885504</v>
      </c>
      <c r="Z79" s="18">
        <f t="shared" ca="1" si="15"/>
        <v>995.87124999999992</v>
      </c>
      <c r="AA79" s="18">
        <f t="shared" ca="1" si="16"/>
        <v>150.38185783200001</v>
      </c>
      <c r="AB79" s="18">
        <f t="shared" ca="1" si="17"/>
        <v>32.986988169600004</v>
      </c>
      <c r="AC79" s="18">
        <f t="shared" ca="1" si="18"/>
        <v>43.465207941119999</v>
      </c>
      <c r="AD79" s="18">
        <f t="shared" ca="1" si="19"/>
        <v>90.229114699199997</v>
      </c>
      <c r="AE79" s="18">
        <f t="shared" ca="1" si="20"/>
        <v>10.478219771520001</v>
      </c>
      <c r="AF79" s="18">
        <f t="shared" ca="1" si="21"/>
        <v>83.745562880000023</v>
      </c>
      <c r="AG79" t="str">
        <f t="shared" si="14"/>
        <v/>
      </c>
    </row>
    <row r="80" spans="1:33" x14ac:dyDescent="0.3">
      <c r="A80" s="2" t="s">
        <v>75</v>
      </c>
      <c r="B80" t="s">
        <v>946</v>
      </c>
      <c r="D80" t="s">
        <v>423</v>
      </c>
      <c r="E80" s="1" t="s">
        <v>410</v>
      </c>
      <c r="F80" s="1" t="s">
        <v>465</v>
      </c>
      <c r="G80" s="7">
        <v>22588</v>
      </c>
      <c r="H80" s="7">
        <v>40711</v>
      </c>
      <c r="I80" s="1" t="s">
        <v>1081</v>
      </c>
      <c r="J80" s="47">
        <v>1</v>
      </c>
      <c r="K80" s="47">
        <v>1</v>
      </c>
      <c r="L80" s="49" t="s">
        <v>1422</v>
      </c>
      <c r="M80" s="6" t="s">
        <v>1281</v>
      </c>
      <c r="N80" s="6" t="s">
        <v>1403</v>
      </c>
      <c r="O80" s="6" t="s">
        <v>1441</v>
      </c>
      <c r="P80" s="12" t="s">
        <v>1001</v>
      </c>
      <c r="Q80" s="15" t="str">
        <f>VLOOKUP(P80,functions!$A$2:$H$69,3,FALSE)</f>
        <v>Secretary</v>
      </c>
      <c r="R80" s="15"/>
      <c r="S80" s="17">
        <f>VLOOKUP(P80,functions!$A$2:$H$69,8,FALSE)</f>
        <v>2</v>
      </c>
      <c r="T80" s="17">
        <f t="shared" ca="1" si="11"/>
        <v>7</v>
      </c>
      <c r="U80" s="18">
        <f ca="1">VLOOKUP(T80,'salary scales'!$A$1:$F$10,S80+1,FALSE)</f>
        <v>1939.17</v>
      </c>
      <c r="V80" s="23">
        <f>VLOOKUP(P80,functions!$A$2:$H$69,5,FALSE)</f>
        <v>0.6</v>
      </c>
      <c r="X80" s="18">
        <f t="shared" ca="1" si="12"/>
        <v>1163.502</v>
      </c>
      <c r="Y80" s="18">
        <f t="shared" ca="1" si="13"/>
        <v>93.080159999999992</v>
      </c>
      <c r="Z80" s="18">
        <f t="shared" ca="1" si="15"/>
        <v>995.87124999999992</v>
      </c>
      <c r="AA80" s="18">
        <f t="shared" ca="1" si="16"/>
        <v>90.171404999999993</v>
      </c>
      <c r="AB80" s="18">
        <f t="shared" ca="1" si="17"/>
        <v>19.779534000000002</v>
      </c>
      <c r="AC80" s="18">
        <f t="shared" ca="1" si="18"/>
        <v>26.062444799999998</v>
      </c>
      <c r="AD80" s="18">
        <f t="shared" ca="1" si="19"/>
        <v>54.102843</v>
      </c>
      <c r="AE80" s="18">
        <f t="shared" ca="1" si="20"/>
        <v>6.2829107999999998</v>
      </c>
      <c r="AF80" s="18">
        <f t="shared" ca="1" si="21"/>
        <v>50.215199999999996</v>
      </c>
      <c r="AG80" t="str">
        <f t="shared" si="14"/>
        <v/>
      </c>
    </row>
    <row r="81" spans="1:33" x14ac:dyDescent="0.3">
      <c r="A81" s="2" t="s">
        <v>76</v>
      </c>
      <c r="B81" t="s">
        <v>752</v>
      </c>
      <c r="C81" t="s">
        <v>733</v>
      </c>
      <c r="D81" t="s">
        <v>663</v>
      </c>
      <c r="E81" s="1" t="s">
        <v>1467</v>
      </c>
      <c r="F81" s="1" t="s">
        <v>465</v>
      </c>
      <c r="G81" s="7">
        <v>22379</v>
      </c>
      <c r="H81" s="7">
        <v>41046</v>
      </c>
      <c r="I81" s="1" t="s">
        <v>1081</v>
      </c>
      <c r="J81" s="47">
        <v>5</v>
      </c>
      <c r="K81" s="47">
        <v>2</v>
      </c>
      <c r="L81" s="49" t="s">
        <v>1424</v>
      </c>
      <c r="M81" s="6" t="s">
        <v>1281</v>
      </c>
      <c r="N81" s="6" t="s">
        <v>1336</v>
      </c>
      <c r="O81" s="6" t="s">
        <v>1462</v>
      </c>
      <c r="P81" s="12" t="s">
        <v>1012</v>
      </c>
      <c r="Q81" s="15" t="str">
        <f>VLOOKUP(P81,functions!$A$2:$H$69,3,FALSE)</f>
        <v>Salary Employee</v>
      </c>
      <c r="R81" s="15"/>
      <c r="S81" s="17">
        <f>VLOOKUP(P81,functions!$A$2:$H$69,8,FALSE)</f>
        <v>3</v>
      </c>
      <c r="T81" s="17">
        <f t="shared" ca="1" si="11"/>
        <v>6</v>
      </c>
      <c r="U81" s="18">
        <f ca="1">VLOOKUP(T81,'salary scales'!$A$1:$F$10,S81+1,FALSE)</f>
        <v>2025.09</v>
      </c>
      <c r="V81" s="23">
        <f>VLOOKUP(P81,functions!$A$2:$H$69,5,FALSE)</f>
        <v>0.8</v>
      </c>
      <c r="X81" s="18">
        <f t="shared" ca="1" si="12"/>
        <v>1620.0720000000001</v>
      </c>
      <c r="Y81" s="18">
        <f t="shared" ca="1" si="13"/>
        <v>129.60576</v>
      </c>
      <c r="Z81" s="18">
        <f t="shared" ca="1" si="15"/>
        <v>995.87124999999992</v>
      </c>
      <c r="AA81" s="18">
        <f t="shared" ca="1" si="16"/>
        <v>125.55558000000001</v>
      </c>
      <c r="AB81" s="18">
        <f t="shared" ca="1" si="17"/>
        <v>27.541224000000003</v>
      </c>
      <c r="AC81" s="18">
        <f t="shared" ca="1" si="18"/>
        <v>36.2896128</v>
      </c>
      <c r="AD81" s="18">
        <f t="shared" ca="1" si="19"/>
        <v>75.333348000000001</v>
      </c>
      <c r="AE81" s="18">
        <f t="shared" ca="1" si="20"/>
        <v>8.7483888000000007</v>
      </c>
      <c r="AF81" s="18">
        <f t="shared" ca="1" si="21"/>
        <v>73.827200000000005</v>
      </c>
      <c r="AG81" t="str">
        <f t="shared" si="14"/>
        <v/>
      </c>
    </row>
    <row r="82" spans="1:33" x14ac:dyDescent="0.3">
      <c r="A82" s="2" t="s">
        <v>77</v>
      </c>
      <c r="B82" t="s">
        <v>752</v>
      </c>
      <c r="C82" t="s">
        <v>733</v>
      </c>
      <c r="D82" t="s">
        <v>541</v>
      </c>
      <c r="E82" s="1" t="s">
        <v>410</v>
      </c>
      <c r="F82" s="1" t="s">
        <v>465</v>
      </c>
      <c r="G82" s="7">
        <v>24149</v>
      </c>
      <c r="H82" s="7">
        <v>41296</v>
      </c>
      <c r="I82" s="1" t="s">
        <v>1081</v>
      </c>
      <c r="M82" s="6" t="s">
        <v>1281</v>
      </c>
      <c r="N82" s="6" t="s">
        <v>1336</v>
      </c>
      <c r="O82" s="6" t="s">
        <v>1462</v>
      </c>
      <c r="P82" s="12" t="s">
        <v>1012</v>
      </c>
      <c r="Q82" s="15" t="str">
        <f>VLOOKUP(P82,functions!$A$2:$H$69,3,FALSE)</f>
        <v>Salary Employee</v>
      </c>
      <c r="R82" s="15"/>
      <c r="S82" s="17">
        <f>VLOOKUP(P82,functions!$A$2:$H$69,8,FALSE)</f>
        <v>3</v>
      </c>
      <c r="T82" s="17">
        <f t="shared" ca="1" si="11"/>
        <v>5</v>
      </c>
      <c r="U82" s="18">
        <f ca="1">VLOOKUP(T82,'salary scales'!$A$1:$F$10,S82+1,FALSE)</f>
        <v>1975.67</v>
      </c>
      <c r="V82" s="23">
        <f>VLOOKUP(P82,functions!$A$2:$H$69,5,FALSE)</f>
        <v>0.8</v>
      </c>
      <c r="X82" s="18">
        <f t="shared" ca="1" si="12"/>
        <v>1580.5360000000001</v>
      </c>
      <c r="Y82" s="18">
        <f t="shared" ca="1" si="13"/>
        <v>126.44288</v>
      </c>
      <c r="Z82" s="18">
        <f t="shared" ca="1" si="15"/>
        <v>995.87124999999992</v>
      </c>
      <c r="AA82" s="18">
        <f t="shared" ca="1" si="16"/>
        <v>122.49154</v>
      </c>
      <c r="AB82" s="18">
        <f t="shared" ca="1" si="17"/>
        <v>26.869112000000001</v>
      </c>
      <c r="AC82" s="18">
        <f t="shared" ca="1" si="18"/>
        <v>35.4040064</v>
      </c>
      <c r="AD82" s="18">
        <f t="shared" ca="1" si="19"/>
        <v>73.494923999999997</v>
      </c>
      <c r="AE82" s="18">
        <f t="shared" ca="1" si="20"/>
        <v>8.5348944000000007</v>
      </c>
      <c r="AF82" s="18">
        <f t="shared" ca="1" si="21"/>
        <v>69.873599999999996</v>
      </c>
      <c r="AG82" t="str">
        <f t="shared" si="14"/>
        <v/>
      </c>
    </row>
    <row r="83" spans="1:33" x14ac:dyDescent="0.3">
      <c r="A83" s="2" t="s">
        <v>78</v>
      </c>
      <c r="B83" t="s">
        <v>752</v>
      </c>
      <c r="C83" t="s">
        <v>733</v>
      </c>
      <c r="D83" t="s">
        <v>646</v>
      </c>
      <c r="E83" s="1" t="s">
        <v>410</v>
      </c>
      <c r="F83" s="1" t="s">
        <v>465</v>
      </c>
      <c r="G83" s="7">
        <v>26363</v>
      </c>
      <c r="H83" s="7">
        <v>40494</v>
      </c>
      <c r="I83" s="1" t="s">
        <v>1081</v>
      </c>
      <c r="M83" s="6" t="s">
        <v>1281</v>
      </c>
      <c r="N83" s="6" t="s">
        <v>1042</v>
      </c>
      <c r="O83" s="6" t="s">
        <v>1463</v>
      </c>
      <c r="P83" s="12" t="s">
        <v>1006</v>
      </c>
      <c r="Q83" s="15" t="str">
        <f>VLOOKUP(P83,functions!$A$2:$H$69,3,FALSE)</f>
        <v>Network administrator</v>
      </c>
      <c r="R83" s="15"/>
      <c r="S83" s="17">
        <f>VLOOKUP(P83,functions!$A$2:$H$69,8,FALSE)</f>
        <v>4</v>
      </c>
      <c r="T83" s="17">
        <f t="shared" ca="1" si="11"/>
        <v>8</v>
      </c>
      <c r="U83" s="18">
        <f ca="1">VLOOKUP(T83,'salary scales'!$A$1:$F$10,S83+1,FALSE)</f>
        <v>2222.98</v>
      </c>
      <c r="V83" s="23">
        <f>VLOOKUP(P83,functions!$A$2:$H$69,5,FALSE)</f>
        <v>1</v>
      </c>
      <c r="X83" s="18">
        <f t="shared" ca="1" si="12"/>
        <v>2222.98</v>
      </c>
      <c r="Y83" s="18">
        <f t="shared" ca="1" si="13"/>
        <v>177.83840000000001</v>
      </c>
      <c r="Z83" s="18">
        <f t="shared" ca="1" si="15"/>
        <v>995.87124999999992</v>
      </c>
      <c r="AA83" s="18">
        <f t="shared" ca="1" si="16"/>
        <v>172.28094999999999</v>
      </c>
      <c r="AB83" s="18">
        <f t="shared" ca="1" si="17"/>
        <v>37.790660000000003</v>
      </c>
      <c r="AC83" s="18">
        <f t="shared" ca="1" si="18"/>
        <v>49.794752000000003</v>
      </c>
      <c r="AD83" s="18">
        <f t="shared" ca="1" si="19"/>
        <v>103.36857000000001</v>
      </c>
      <c r="AE83" s="18">
        <f t="shared" ca="1" si="20"/>
        <v>12.004092</v>
      </c>
      <c r="AF83" s="18">
        <f t="shared" ca="1" si="21"/>
        <v>112.07300000000001</v>
      </c>
      <c r="AG83" t="str">
        <f t="shared" si="14"/>
        <v/>
      </c>
    </row>
    <row r="84" spans="1:33" x14ac:dyDescent="0.3">
      <c r="A84" s="2" t="s">
        <v>79</v>
      </c>
      <c r="B84" t="s">
        <v>752</v>
      </c>
      <c r="C84" t="s">
        <v>733</v>
      </c>
      <c r="D84" t="s">
        <v>475</v>
      </c>
      <c r="E84" s="1" t="s">
        <v>410</v>
      </c>
      <c r="F84" s="1" t="s">
        <v>465</v>
      </c>
      <c r="G84" s="7">
        <v>24185</v>
      </c>
      <c r="H84" s="7">
        <v>41550</v>
      </c>
      <c r="I84" s="1" t="s">
        <v>1081</v>
      </c>
      <c r="J84" s="47">
        <v>2</v>
      </c>
      <c r="K84" s="47">
        <v>1</v>
      </c>
      <c r="L84" s="49" t="s">
        <v>1422</v>
      </c>
      <c r="M84" s="6" t="s">
        <v>1281</v>
      </c>
      <c r="N84" s="6" t="s">
        <v>1435</v>
      </c>
      <c r="O84" s="6" t="s">
        <v>1464</v>
      </c>
      <c r="P84" s="12" t="s">
        <v>1050</v>
      </c>
      <c r="Q84" s="15" t="str">
        <f>VLOOKUP(P84,functions!$A$2:$H$69,3,FALSE)</f>
        <v>Process manager</v>
      </c>
      <c r="R84" s="15"/>
      <c r="S84" s="17">
        <f>VLOOKUP(P84,functions!$A$2:$H$69,8,FALSE)</f>
        <v>4</v>
      </c>
      <c r="T84" s="17">
        <f t="shared" ca="1" si="11"/>
        <v>5</v>
      </c>
      <c r="U84" s="18">
        <f ca="1">VLOOKUP(T84,'salary scales'!$A$1:$F$10,S84+1,FALSE)</f>
        <v>2058.04</v>
      </c>
      <c r="V84" s="23">
        <f>VLOOKUP(P84,functions!$A$2:$H$69,5,FALSE)</f>
        <v>1</v>
      </c>
      <c r="X84" s="18">
        <f t="shared" ca="1" si="12"/>
        <v>2058.04</v>
      </c>
      <c r="Y84" s="18">
        <f t="shared" ca="1" si="13"/>
        <v>164.64320000000001</v>
      </c>
      <c r="Z84" s="18">
        <f t="shared" ca="1" si="15"/>
        <v>995.87124999999992</v>
      </c>
      <c r="AA84" s="18">
        <f t="shared" ca="1" si="16"/>
        <v>159.49809999999999</v>
      </c>
      <c r="AB84" s="18">
        <f t="shared" ca="1" si="17"/>
        <v>34.98668</v>
      </c>
      <c r="AC84" s="18">
        <f t="shared" ca="1" si="18"/>
        <v>46.100096000000001</v>
      </c>
      <c r="AD84" s="18">
        <f t="shared" ca="1" si="19"/>
        <v>95.698859999999996</v>
      </c>
      <c r="AE84" s="18">
        <f t="shared" ca="1" si="20"/>
        <v>11.113416000000001</v>
      </c>
      <c r="AF84" s="18">
        <f t="shared" ca="1" si="21"/>
        <v>95.579000000000008</v>
      </c>
      <c r="AG84" t="str">
        <f t="shared" si="14"/>
        <v/>
      </c>
    </row>
    <row r="85" spans="1:33" x14ac:dyDescent="0.3">
      <c r="A85" s="2" t="s">
        <v>80</v>
      </c>
      <c r="B85" t="s">
        <v>911</v>
      </c>
      <c r="C85" t="s">
        <v>733</v>
      </c>
      <c r="D85" t="s">
        <v>517</v>
      </c>
      <c r="E85" s="1" t="s">
        <v>410</v>
      </c>
      <c r="F85" s="1" t="s">
        <v>465</v>
      </c>
      <c r="G85" s="7">
        <v>34191</v>
      </c>
      <c r="H85" s="7">
        <v>41105</v>
      </c>
      <c r="I85" s="1" t="s">
        <v>1420</v>
      </c>
      <c r="J85" s="47">
        <v>1</v>
      </c>
      <c r="K85" s="47">
        <v>1</v>
      </c>
      <c r="L85" s="49" t="s">
        <v>1422</v>
      </c>
      <c r="M85" s="6" t="s">
        <v>1281</v>
      </c>
      <c r="N85" s="6" t="s">
        <v>1438</v>
      </c>
      <c r="O85" s="6" t="s">
        <v>1448</v>
      </c>
      <c r="P85" s="12" t="s">
        <v>1056</v>
      </c>
      <c r="Q85" s="15" t="str">
        <f>VLOOKUP(P85,functions!$A$2:$H$69,3,FALSE)</f>
        <v>Team leader Load and Unload</v>
      </c>
      <c r="R85" s="15" t="s">
        <v>1083</v>
      </c>
      <c r="S85" s="17">
        <f>VLOOKUP(P85,functions!$A$2:$H$69,8,FALSE)</f>
        <v>3</v>
      </c>
      <c r="T85" s="17">
        <f t="shared" ca="1" si="11"/>
        <v>6</v>
      </c>
      <c r="U85" s="18">
        <f ca="1">VLOOKUP(T85,'salary scales'!$A$1:$F$10,S85+1,FALSE)</f>
        <v>2025.09</v>
      </c>
      <c r="V85" s="23">
        <f>VLOOKUP(P85,functions!$A$2:$H$69,5,FALSE)</f>
        <v>1</v>
      </c>
      <c r="X85" s="18">
        <f t="shared" ca="1" si="12"/>
        <v>2025.09</v>
      </c>
      <c r="Y85" s="18">
        <f t="shared" ca="1" si="13"/>
        <v>162.00719999999998</v>
      </c>
      <c r="Z85" s="18">
        <f t="shared" ca="1" si="15"/>
        <v>995.87124999999992</v>
      </c>
      <c r="AA85" s="18">
        <f t="shared" ca="1" si="16"/>
        <v>156.94447499999998</v>
      </c>
      <c r="AB85" s="18">
        <f t="shared" ca="1" si="17"/>
        <v>34.42653</v>
      </c>
      <c r="AC85" s="18">
        <f t="shared" ca="1" si="18"/>
        <v>45.362015999999997</v>
      </c>
      <c r="AD85" s="18">
        <f t="shared" ca="1" si="19"/>
        <v>94.166685000000001</v>
      </c>
      <c r="AE85" s="18">
        <f t="shared" ca="1" si="20"/>
        <v>10.935486000000001</v>
      </c>
      <c r="AF85" s="18">
        <f t="shared" ca="1" si="21"/>
        <v>92.283999999999992</v>
      </c>
      <c r="AG85" t="str">
        <f t="shared" si="14"/>
        <v/>
      </c>
    </row>
    <row r="86" spans="1:33" x14ac:dyDescent="0.3">
      <c r="A86" s="2" t="s">
        <v>81</v>
      </c>
      <c r="B86" t="s">
        <v>929</v>
      </c>
      <c r="D86" t="s">
        <v>463</v>
      </c>
      <c r="E86" s="1" t="s">
        <v>410</v>
      </c>
      <c r="F86" s="1" t="s">
        <v>466</v>
      </c>
      <c r="G86" s="7">
        <v>30114</v>
      </c>
      <c r="H86" s="7">
        <v>41303</v>
      </c>
      <c r="I86" s="1" t="s">
        <v>1081</v>
      </c>
      <c r="M86" s="6" t="s">
        <v>1281</v>
      </c>
      <c r="N86" s="6" t="s">
        <v>1334</v>
      </c>
      <c r="O86" s="6" t="s">
        <v>1458</v>
      </c>
      <c r="P86" s="12" t="s">
        <v>1029</v>
      </c>
      <c r="Q86" s="15" t="str">
        <f>VLOOKUP(P86,functions!$A$2:$H$69,3,FALSE)</f>
        <v>Purchaser packaging</v>
      </c>
      <c r="R86" s="15"/>
      <c r="S86" s="17">
        <f>VLOOKUP(P86,functions!$A$2:$H$69,8,FALSE)</f>
        <v>2</v>
      </c>
      <c r="T86" s="17">
        <f t="shared" ca="1" si="11"/>
        <v>5</v>
      </c>
      <c r="U86" s="18">
        <f ca="1">VLOOKUP(T86,'salary scales'!$A$1:$F$10,S86+1,FALSE)</f>
        <v>1899.07</v>
      </c>
      <c r="V86" s="23">
        <f>VLOOKUP(P86,functions!$A$2:$H$69,5,FALSE)</f>
        <v>1</v>
      </c>
      <c r="X86" s="18">
        <f t="shared" ca="1" si="12"/>
        <v>1899.07</v>
      </c>
      <c r="Y86" s="18">
        <f t="shared" ca="1" si="13"/>
        <v>151.9256</v>
      </c>
      <c r="Z86" s="18">
        <f t="shared" ca="1" si="15"/>
        <v>995.87124999999992</v>
      </c>
      <c r="AA86" s="18">
        <f t="shared" ca="1" si="16"/>
        <v>147.17792499999999</v>
      </c>
      <c r="AB86" s="18">
        <f t="shared" ca="1" si="17"/>
        <v>32.284190000000002</v>
      </c>
      <c r="AC86" s="18">
        <f t="shared" ca="1" si="18"/>
        <v>42.539167999999997</v>
      </c>
      <c r="AD86" s="18">
        <f t="shared" ca="1" si="19"/>
        <v>88.306754999999995</v>
      </c>
      <c r="AE86" s="18">
        <f t="shared" ca="1" si="20"/>
        <v>10.254977999999999</v>
      </c>
      <c r="AF86" s="18">
        <f t="shared" ca="1" si="21"/>
        <v>79.682000000000002</v>
      </c>
      <c r="AG86" t="str">
        <f t="shared" si="14"/>
        <v/>
      </c>
    </row>
    <row r="87" spans="1:33" x14ac:dyDescent="0.3">
      <c r="A87" s="2" t="s">
        <v>82</v>
      </c>
      <c r="B87" t="s">
        <v>753</v>
      </c>
      <c r="C87" t="s">
        <v>733</v>
      </c>
      <c r="D87" t="s">
        <v>426</v>
      </c>
      <c r="E87" s="1" t="s">
        <v>410</v>
      </c>
      <c r="F87" s="1" t="s">
        <v>465</v>
      </c>
      <c r="G87" s="7">
        <v>32953</v>
      </c>
      <c r="H87" s="7">
        <v>40238</v>
      </c>
      <c r="I87" s="1" t="s">
        <v>1081</v>
      </c>
      <c r="M87" s="6" t="s">
        <v>1281</v>
      </c>
      <c r="N87" s="6" t="s">
        <v>1405</v>
      </c>
      <c r="O87" s="6" t="s">
        <v>1451</v>
      </c>
      <c r="P87" s="12" t="s">
        <v>1033</v>
      </c>
      <c r="Q87" s="15" t="str">
        <f>VLOOKUP(P87,functions!$A$2:$H$69,3,FALSE)</f>
        <v>Logistics employee facility</v>
      </c>
      <c r="R87" s="15"/>
      <c r="S87" s="17">
        <f>VLOOKUP(P87,functions!$A$2:$H$69,8,FALSE)</f>
        <v>1</v>
      </c>
      <c r="T87" s="17">
        <f t="shared" ca="1" si="11"/>
        <v>8</v>
      </c>
      <c r="U87" s="18">
        <f ca="1">VLOOKUP(T87,'salary scales'!$A$1:$F$10,S87+1,FALSE)</f>
        <v>1861.13</v>
      </c>
      <c r="V87" s="23">
        <f>VLOOKUP(P87,functions!$A$2:$H$69,5,FALSE)</f>
        <v>1</v>
      </c>
      <c r="X87" s="18">
        <f t="shared" ca="1" si="12"/>
        <v>1861.13</v>
      </c>
      <c r="Y87" s="18">
        <f t="shared" ca="1" si="13"/>
        <v>148.8904</v>
      </c>
      <c r="Z87" s="18">
        <f t="shared" ca="1" si="15"/>
        <v>995.87124999999992</v>
      </c>
      <c r="AA87" s="18">
        <f t="shared" ca="1" si="16"/>
        <v>144.23757500000002</v>
      </c>
      <c r="AB87" s="18">
        <f t="shared" ca="1" si="17"/>
        <v>31.639210000000006</v>
      </c>
      <c r="AC87" s="18">
        <f t="shared" ca="1" si="18"/>
        <v>41.689312000000001</v>
      </c>
      <c r="AD87" s="18">
        <f t="shared" ca="1" si="19"/>
        <v>86.542545000000004</v>
      </c>
      <c r="AE87" s="18">
        <f t="shared" ca="1" si="20"/>
        <v>10.050102000000001</v>
      </c>
      <c r="AF87" s="18">
        <f t="shared" ca="1" si="21"/>
        <v>75.888000000000019</v>
      </c>
      <c r="AG87" t="str">
        <f t="shared" si="14"/>
        <v/>
      </c>
    </row>
    <row r="88" spans="1:33" x14ac:dyDescent="0.3">
      <c r="A88" s="2" t="s">
        <v>83</v>
      </c>
      <c r="B88" t="s">
        <v>957</v>
      </c>
      <c r="C88" t="s">
        <v>743</v>
      </c>
      <c r="D88" t="s">
        <v>584</v>
      </c>
      <c r="E88" s="1" t="s">
        <v>410</v>
      </c>
      <c r="F88" s="1" t="s">
        <v>465</v>
      </c>
      <c r="G88" s="7">
        <v>32718</v>
      </c>
      <c r="H88" s="7">
        <v>41058</v>
      </c>
      <c r="I88" s="1" t="s">
        <v>1081</v>
      </c>
      <c r="J88" s="47">
        <v>11</v>
      </c>
      <c r="K88" s="47">
        <v>4</v>
      </c>
      <c r="L88" s="49" t="s">
        <v>1291</v>
      </c>
      <c r="M88" s="6" t="s">
        <v>1281</v>
      </c>
      <c r="N88" s="6" t="s">
        <v>1403</v>
      </c>
      <c r="O88" s="6" t="s">
        <v>1284</v>
      </c>
      <c r="P88" s="12" t="s">
        <v>1004</v>
      </c>
      <c r="Q88" s="15" t="str">
        <f>VLOOKUP(P88,functions!$A$2:$H$69,3,FALSE)</f>
        <v>Head of ICT dep.</v>
      </c>
      <c r="R88" s="15"/>
      <c r="S88" s="17">
        <f>VLOOKUP(P88,functions!$A$2:$H$69,8,FALSE)</f>
        <v>5</v>
      </c>
      <c r="T88" s="17">
        <f t="shared" ca="1" si="11"/>
        <v>6</v>
      </c>
      <c r="U88" s="18">
        <f ca="1">VLOOKUP(T88,'salary scales'!$A$1:$F$10,S88+1,FALSE)</f>
        <v>2735.88</v>
      </c>
      <c r="V88" s="23">
        <f>VLOOKUP(P88,functions!$A$2:$H$69,5,FALSE)</f>
        <v>1</v>
      </c>
      <c r="X88" s="18">
        <f t="shared" ca="1" si="12"/>
        <v>2735.88</v>
      </c>
      <c r="Y88" s="18">
        <f t="shared" ca="1" si="13"/>
        <v>218.87040000000002</v>
      </c>
      <c r="Z88" s="18">
        <f t="shared" ca="1" si="15"/>
        <v>995.87124999999992</v>
      </c>
      <c r="AA88" s="18">
        <f t="shared" ca="1" si="16"/>
        <v>212.0307</v>
      </c>
      <c r="AB88" s="18">
        <f t="shared" ca="1" si="17"/>
        <v>46.509960000000007</v>
      </c>
      <c r="AC88" s="18">
        <f t="shared" ca="1" si="18"/>
        <v>61.283712000000001</v>
      </c>
      <c r="AD88" s="18">
        <f t="shared" ca="1" si="19"/>
        <v>127.21842000000001</v>
      </c>
      <c r="AE88" s="18">
        <f t="shared" ca="1" si="20"/>
        <v>14.773752000000002</v>
      </c>
      <c r="AF88" s="18">
        <f t="shared" ca="1" si="21"/>
        <v>163.36300000000003</v>
      </c>
      <c r="AG88" t="str">
        <f t="shared" si="14"/>
        <v/>
      </c>
    </row>
    <row r="89" spans="1:33" x14ac:dyDescent="0.3">
      <c r="A89" s="2" t="s">
        <v>84</v>
      </c>
      <c r="B89" t="s">
        <v>957</v>
      </c>
      <c r="C89" t="s">
        <v>743</v>
      </c>
      <c r="D89" t="s">
        <v>583</v>
      </c>
      <c r="E89" s="1" t="s">
        <v>410</v>
      </c>
      <c r="F89" s="1" t="s">
        <v>465</v>
      </c>
      <c r="G89" s="7">
        <v>19514</v>
      </c>
      <c r="H89" s="7">
        <v>39467</v>
      </c>
      <c r="I89" s="1" t="s">
        <v>1081</v>
      </c>
      <c r="M89" s="6" t="s">
        <v>1281</v>
      </c>
      <c r="N89" s="6" t="s">
        <v>1041</v>
      </c>
      <c r="O89" s="6" t="s">
        <v>1454</v>
      </c>
      <c r="P89" s="12" t="s">
        <v>1000</v>
      </c>
      <c r="Q89" s="15" t="str">
        <f>VLOOKUP(P89,functions!$A$2:$H$69,3,FALSE)</f>
        <v>Personell Officer</v>
      </c>
      <c r="R89" s="15"/>
      <c r="S89" s="17">
        <f>VLOOKUP(P89,functions!$A$2:$H$69,8,FALSE)</f>
        <v>4</v>
      </c>
      <c r="T89" s="17">
        <f t="shared" ca="1" si="11"/>
        <v>10</v>
      </c>
      <c r="U89" s="18" t="e">
        <f ca="1">VLOOKUP(T89,'salary scales'!$A$1:$F$10,S89+1,FALSE)</f>
        <v>#N/A</v>
      </c>
      <c r="V89" s="23">
        <f>VLOOKUP(P89,functions!$A$2:$H$69,5,FALSE)</f>
        <v>1</v>
      </c>
      <c r="X89" s="18" t="e">
        <f t="shared" ca="1" si="12"/>
        <v>#N/A</v>
      </c>
      <c r="Y89" s="18" t="e">
        <f t="shared" ca="1" si="13"/>
        <v>#N/A</v>
      </c>
      <c r="Z89" s="18" t="e">
        <f t="shared" ca="1" si="15"/>
        <v>#N/A</v>
      </c>
      <c r="AA89" s="18" t="e">
        <f t="shared" ca="1" si="16"/>
        <v>#N/A</v>
      </c>
      <c r="AB89" s="18" t="e">
        <f t="shared" ca="1" si="17"/>
        <v>#N/A</v>
      </c>
      <c r="AC89" s="18" t="e">
        <f t="shared" ca="1" si="18"/>
        <v>#N/A</v>
      </c>
      <c r="AD89" s="18" t="e">
        <f t="shared" ca="1" si="19"/>
        <v>#N/A</v>
      </c>
      <c r="AE89" s="18" t="e">
        <f t="shared" ca="1" si="20"/>
        <v>#N/A</v>
      </c>
      <c r="AF89" s="18" t="e">
        <f t="shared" ca="1" si="21"/>
        <v>#N/A</v>
      </c>
      <c r="AG89" t="str">
        <f t="shared" si="14"/>
        <v/>
      </c>
    </row>
    <row r="90" spans="1:33" x14ac:dyDescent="0.3">
      <c r="A90" s="2" t="s">
        <v>85</v>
      </c>
      <c r="B90" t="s">
        <v>955</v>
      </c>
      <c r="D90" t="s">
        <v>615</v>
      </c>
      <c r="E90" s="1" t="s">
        <v>410</v>
      </c>
      <c r="F90" s="1" t="s">
        <v>468</v>
      </c>
      <c r="G90" s="7">
        <v>31101</v>
      </c>
      <c r="H90" s="7">
        <v>40293</v>
      </c>
      <c r="I90" s="1" t="s">
        <v>1420</v>
      </c>
      <c r="J90" s="47">
        <v>14</v>
      </c>
      <c r="K90" s="47">
        <v>2</v>
      </c>
      <c r="L90" s="49" t="s">
        <v>1424</v>
      </c>
      <c r="M90" s="6" t="s">
        <v>1281</v>
      </c>
      <c r="N90" s="6" t="s">
        <v>1438</v>
      </c>
      <c r="O90" s="6" t="s">
        <v>1448</v>
      </c>
      <c r="P90" s="12" t="s">
        <v>1060</v>
      </c>
      <c r="Q90" s="15" t="str">
        <f>VLOOKUP(P90,functions!$A$2:$H$69,3,FALSE)</f>
        <v>Logistics employee loading and unloading</v>
      </c>
      <c r="R90" s="15" t="s">
        <v>1082</v>
      </c>
      <c r="S90" s="17">
        <f>VLOOKUP(P90,functions!$A$2:$H$69,8,FALSE)</f>
        <v>1</v>
      </c>
      <c r="T90" s="17">
        <f t="shared" ca="1" si="11"/>
        <v>8</v>
      </c>
      <c r="U90" s="18">
        <f ca="1">VLOOKUP(T90,'salary scales'!$A$1:$F$10,S90+1,FALSE)</f>
        <v>1861.13</v>
      </c>
      <c r="V90" s="23">
        <f>VLOOKUP(P90,functions!$A$2:$H$69,5,FALSE)</f>
        <v>1</v>
      </c>
      <c r="X90" s="18">
        <f t="shared" ca="1" si="12"/>
        <v>1861.13</v>
      </c>
      <c r="Y90" s="18">
        <f t="shared" ca="1" si="13"/>
        <v>148.8904</v>
      </c>
      <c r="Z90" s="18">
        <f t="shared" ca="1" si="15"/>
        <v>995.87124999999992</v>
      </c>
      <c r="AA90" s="18">
        <f t="shared" ca="1" si="16"/>
        <v>144.23757500000002</v>
      </c>
      <c r="AB90" s="18">
        <f t="shared" ca="1" si="17"/>
        <v>31.639210000000006</v>
      </c>
      <c r="AC90" s="18">
        <f t="shared" ca="1" si="18"/>
        <v>41.689312000000001</v>
      </c>
      <c r="AD90" s="18">
        <f t="shared" ca="1" si="19"/>
        <v>86.542545000000004</v>
      </c>
      <c r="AE90" s="18">
        <f t="shared" ca="1" si="20"/>
        <v>10.050102000000001</v>
      </c>
      <c r="AF90" s="18">
        <f t="shared" ca="1" si="21"/>
        <v>75.888000000000019</v>
      </c>
      <c r="AG90" t="str">
        <f t="shared" si="14"/>
        <v/>
      </c>
    </row>
    <row r="91" spans="1:33" x14ac:dyDescent="0.3">
      <c r="A91" s="2" t="s">
        <v>86</v>
      </c>
      <c r="B91" t="s">
        <v>954</v>
      </c>
      <c r="C91" t="s">
        <v>743</v>
      </c>
      <c r="D91" t="s">
        <v>613</v>
      </c>
      <c r="E91" s="1" t="s">
        <v>410</v>
      </c>
      <c r="F91" s="1" t="s">
        <v>465</v>
      </c>
      <c r="G91" s="7">
        <v>22483</v>
      </c>
      <c r="H91" s="7">
        <v>41556</v>
      </c>
      <c r="I91" s="1" t="s">
        <v>1081</v>
      </c>
      <c r="J91" s="47">
        <v>2</v>
      </c>
      <c r="K91" s="47">
        <v>1</v>
      </c>
      <c r="L91" s="49" t="s">
        <v>1424</v>
      </c>
      <c r="M91" s="6" t="s">
        <v>1281</v>
      </c>
      <c r="N91" s="6" t="s">
        <v>1435</v>
      </c>
      <c r="O91" s="6" t="s">
        <v>1443</v>
      </c>
      <c r="P91" s="12" t="s">
        <v>1054</v>
      </c>
      <c r="Q91" s="15" t="str">
        <f>VLOOKUP(P91,functions!$A$2:$H$69,3,FALSE)</f>
        <v>Production assistant</v>
      </c>
      <c r="R91" s="15"/>
      <c r="S91" s="17">
        <f>VLOOKUP(P91,functions!$A$2:$H$69,8,FALSE)</f>
        <v>1</v>
      </c>
      <c r="T91" s="17">
        <f t="shared" ca="1" si="11"/>
        <v>5</v>
      </c>
      <c r="U91" s="18">
        <f ca="1">VLOOKUP(T91,'salary scales'!$A$1:$F$10,S91+1,FALSE)</f>
        <v>1829.7</v>
      </c>
      <c r="V91" s="23">
        <f>VLOOKUP(P91,functions!$A$2:$H$69,5,FALSE)</f>
        <v>1.00064</v>
      </c>
      <c r="X91" s="18">
        <f t="shared" ca="1" si="12"/>
        <v>1830.8710080000001</v>
      </c>
      <c r="Y91" s="18">
        <f t="shared" ca="1" si="13"/>
        <v>146.46968064000001</v>
      </c>
      <c r="Z91" s="18">
        <f t="shared" ca="1" si="15"/>
        <v>995.87124999999992</v>
      </c>
      <c r="AA91" s="18">
        <f t="shared" ca="1" si="16"/>
        <v>141.89250312000001</v>
      </c>
      <c r="AB91" s="18">
        <f t="shared" ca="1" si="17"/>
        <v>31.124807136000005</v>
      </c>
      <c r="AC91" s="18">
        <f t="shared" ca="1" si="18"/>
        <v>41.011510579199999</v>
      </c>
      <c r="AD91" s="18">
        <f t="shared" ca="1" si="19"/>
        <v>85.135501872000006</v>
      </c>
      <c r="AE91" s="18">
        <f t="shared" ca="1" si="20"/>
        <v>9.8867034432000001</v>
      </c>
      <c r="AF91" s="18">
        <f t="shared" ca="1" si="21"/>
        <v>72.791556800000009</v>
      </c>
      <c r="AG91">
        <f t="shared" si="14"/>
        <v>1</v>
      </c>
    </row>
    <row r="92" spans="1:33" x14ac:dyDescent="0.3">
      <c r="A92" s="2" t="s">
        <v>87</v>
      </c>
      <c r="B92" t="s">
        <v>956</v>
      </c>
      <c r="D92" t="s">
        <v>625</v>
      </c>
      <c r="E92" s="1" t="s">
        <v>410</v>
      </c>
      <c r="F92" s="1" t="s">
        <v>468</v>
      </c>
      <c r="G92" s="7">
        <v>29004</v>
      </c>
      <c r="H92" s="7">
        <v>40083</v>
      </c>
      <c r="I92" s="1" t="s">
        <v>1081</v>
      </c>
      <c r="J92" s="47">
        <v>1</v>
      </c>
      <c r="K92" s="47">
        <v>1</v>
      </c>
      <c r="L92" s="49" t="s">
        <v>1422</v>
      </c>
      <c r="M92" s="6" t="s">
        <v>1281</v>
      </c>
      <c r="N92" s="6" t="s">
        <v>1435</v>
      </c>
      <c r="O92" s="6" t="s">
        <v>1446</v>
      </c>
      <c r="P92" s="12" t="s">
        <v>1053</v>
      </c>
      <c r="Q92" s="15" t="str">
        <f>VLOOKUP(P92,functions!$A$2:$H$69,3,FALSE)</f>
        <v>Production worker</v>
      </c>
      <c r="R92" s="15"/>
      <c r="S92" s="17">
        <f>VLOOKUP(P92,functions!$A$2:$H$69,8,FALSE)</f>
        <v>2</v>
      </c>
      <c r="T92" s="17">
        <f t="shared" ca="1" si="11"/>
        <v>9</v>
      </c>
      <c r="U92" s="18">
        <f ca="1">VLOOKUP(T92,'salary scales'!$A$1:$F$10,S92+1,FALSE)</f>
        <v>1939.17</v>
      </c>
      <c r="V92" s="23">
        <f>VLOOKUP(P92,functions!$A$2:$H$69,5,FALSE)</f>
        <v>1.00064</v>
      </c>
      <c r="X92" s="18">
        <f t="shared" ca="1" si="12"/>
        <v>1940.4110688000001</v>
      </c>
      <c r="Y92" s="18">
        <f t="shared" ca="1" si="13"/>
        <v>155.232885504</v>
      </c>
      <c r="Z92" s="18">
        <f t="shared" ca="1" si="15"/>
        <v>995.87124999999992</v>
      </c>
      <c r="AA92" s="18">
        <f t="shared" ca="1" si="16"/>
        <v>150.38185783200001</v>
      </c>
      <c r="AB92" s="18">
        <f t="shared" ca="1" si="17"/>
        <v>32.986988169600004</v>
      </c>
      <c r="AC92" s="18">
        <f t="shared" ca="1" si="18"/>
        <v>43.465207941119999</v>
      </c>
      <c r="AD92" s="18">
        <f t="shared" ca="1" si="19"/>
        <v>90.229114699199997</v>
      </c>
      <c r="AE92" s="18">
        <f t="shared" ca="1" si="20"/>
        <v>10.478219771520001</v>
      </c>
      <c r="AF92" s="18">
        <f t="shared" ca="1" si="21"/>
        <v>83.745562880000023</v>
      </c>
      <c r="AG92" t="str">
        <f t="shared" si="14"/>
        <v/>
      </c>
    </row>
    <row r="93" spans="1:33" x14ac:dyDescent="0.3">
      <c r="A93" s="2" t="s">
        <v>88</v>
      </c>
      <c r="B93" t="s">
        <v>958</v>
      </c>
      <c r="D93" t="s">
        <v>617</v>
      </c>
      <c r="E93" s="1" t="s">
        <v>410</v>
      </c>
      <c r="F93" s="1" t="s">
        <v>465</v>
      </c>
      <c r="G93" s="7">
        <v>22196</v>
      </c>
      <c r="H93" s="7">
        <v>40982</v>
      </c>
      <c r="I93" s="1" t="s">
        <v>1081</v>
      </c>
      <c r="M93" s="6" t="s">
        <v>1281</v>
      </c>
      <c r="N93" s="6" t="s">
        <v>1435</v>
      </c>
      <c r="O93" s="6" t="s">
        <v>1443</v>
      </c>
      <c r="P93" s="12" t="s">
        <v>1053</v>
      </c>
      <c r="Q93" s="15" t="str">
        <f>VLOOKUP(P93,functions!$A$2:$H$69,3,FALSE)</f>
        <v>Production worker</v>
      </c>
      <c r="R93" s="15"/>
      <c r="S93" s="17">
        <f>VLOOKUP(P93,functions!$A$2:$H$69,8,FALSE)</f>
        <v>2</v>
      </c>
      <c r="T93" s="17">
        <f t="shared" ca="1" si="11"/>
        <v>6</v>
      </c>
      <c r="U93" s="18">
        <f ca="1">VLOOKUP(T93,'salary scales'!$A$1:$F$10,S93+1,FALSE)</f>
        <v>1939.17</v>
      </c>
      <c r="V93" s="23">
        <f>VLOOKUP(P93,functions!$A$2:$H$69,5,FALSE)</f>
        <v>1.00064</v>
      </c>
      <c r="X93" s="18">
        <f t="shared" ca="1" si="12"/>
        <v>1940.4110688000001</v>
      </c>
      <c r="Y93" s="18">
        <f t="shared" ca="1" si="13"/>
        <v>155.232885504</v>
      </c>
      <c r="Z93" s="18">
        <f t="shared" ca="1" si="15"/>
        <v>995.87124999999992</v>
      </c>
      <c r="AA93" s="18">
        <f t="shared" ca="1" si="16"/>
        <v>150.38185783200001</v>
      </c>
      <c r="AB93" s="18">
        <f t="shared" ca="1" si="17"/>
        <v>32.986988169600004</v>
      </c>
      <c r="AC93" s="18">
        <f t="shared" ca="1" si="18"/>
        <v>43.465207941119999</v>
      </c>
      <c r="AD93" s="18">
        <f t="shared" ca="1" si="19"/>
        <v>90.229114699199997</v>
      </c>
      <c r="AE93" s="18">
        <f t="shared" ca="1" si="20"/>
        <v>10.478219771520001</v>
      </c>
      <c r="AF93" s="18">
        <f t="shared" ca="1" si="21"/>
        <v>83.745562880000023</v>
      </c>
      <c r="AG93" t="str">
        <f t="shared" si="14"/>
        <v/>
      </c>
    </row>
    <row r="94" spans="1:33" x14ac:dyDescent="0.3">
      <c r="A94" s="2" t="s">
        <v>89</v>
      </c>
      <c r="B94" t="s">
        <v>892</v>
      </c>
      <c r="D94" t="s">
        <v>989</v>
      </c>
      <c r="E94" s="1" t="s">
        <v>1467</v>
      </c>
      <c r="F94" s="1" t="s">
        <v>466</v>
      </c>
      <c r="G94" s="7">
        <v>30540</v>
      </c>
      <c r="H94" s="7">
        <v>40989</v>
      </c>
      <c r="I94" s="1" t="s">
        <v>1081</v>
      </c>
      <c r="M94" s="6" t="s">
        <v>1281</v>
      </c>
      <c r="N94" s="6" t="s">
        <v>1438</v>
      </c>
      <c r="O94" s="6" t="s">
        <v>1448</v>
      </c>
      <c r="P94" s="12" t="s">
        <v>1060</v>
      </c>
      <c r="Q94" s="15" t="str">
        <f>VLOOKUP(P94,functions!$A$2:$H$69,3,FALSE)</f>
        <v>Logistics employee loading and unloading</v>
      </c>
      <c r="R94" s="15"/>
      <c r="S94" s="17">
        <f>VLOOKUP(P94,functions!$A$2:$H$69,8,FALSE)</f>
        <v>1</v>
      </c>
      <c r="T94" s="17">
        <f t="shared" ca="1" si="11"/>
        <v>6</v>
      </c>
      <c r="U94" s="18">
        <f ca="1">VLOOKUP(T94,'salary scales'!$A$1:$F$10,S94+1,FALSE)</f>
        <v>1861.13</v>
      </c>
      <c r="V94" s="23">
        <f>VLOOKUP(P94,functions!$A$2:$H$69,5,FALSE)</f>
        <v>1</v>
      </c>
      <c r="X94" s="18">
        <f t="shared" ca="1" si="12"/>
        <v>1861.13</v>
      </c>
      <c r="Y94" s="18">
        <f t="shared" ca="1" si="13"/>
        <v>148.8904</v>
      </c>
      <c r="Z94" s="18">
        <f t="shared" ca="1" si="15"/>
        <v>995.87124999999992</v>
      </c>
      <c r="AA94" s="18">
        <f t="shared" ca="1" si="16"/>
        <v>144.23757500000002</v>
      </c>
      <c r="AB94" s="18">
        <f t="shared" ca="1" si="17"/>
        <v>31.639210000000006</v>
      </c>
      <c r="AC94" s="18">
        <f t="shared" ca="1" si="18"/>
        <v>41.689312000000001</v>
      </c>
      <c r="AD94" s="18">
        <f t="shared" ca="1" si="19"/>
        <v>86.542545000000004</v>
      </c>
      <c r="AE94" s="18">
        <f t="shared" ca="1" si="20"/>
        <v>10.050102000000001</v>
      </c>
      <c r="AF94" s="18">
        <f t="shared" ca="1" si="21"/>
        <v>75.888000000000019</v>
      </c>
      <c r="AG94" t="str">
        <f t="shared" si="14"/>
        <v/>
      </c>
    </row>
    <row r="95" spans="1:33" x14ac:dyDescent="0.3">
      <c r="A95" s="2" t="s">
        <v>90</v>
      </c>
      <c r="B95" t="s">
        <v>768</v>
      </c>
      <c r="C95" t="s">
        <v>741</v>
      </c>
      <c r="D95" t="s">
        <v>435</v>
      </c>
      <c r="E95" s="1" t="s">
        <v>410</v>
      </c>
      <c r="F95" s="1" t="s">
        <v>465</v>
      </c>
      <c r="G95" s="7">
        <v>23391</v>
      </c>
      <c r="H95" s="7">
        <v>39579</v>
      </c>
      <c r="I95" s="1" t="s">
        <v>1420</v>
      </c>
      <c r="J95" s="47">
        <v>3</v>
      </c>
      <c r="K95" s="47">
        <v>1</v>
      </c>
      <c r="L95" s="49" t="s">
        <v>1424</v>
      </c>
      <c r="M95" s="6" t="s">
        <v>1283</v>
      </c>
      <c r="N95" s="6" t="s">
        <v>1041</v>
      </c>
      <c r="O95" s="6" t="s">
        <v>1275</v>
      </c>
      <c r="P95" s="12" t="s">
        <v>1069</v>
      </c>
      <c r="Q95" s="15" t="str">
        <f>VLOOKUP(P95,functions!$A$2:$H$69,3,FALSE)</f>
        <v>Head of BHV</v>
      </c>
      <c r="R95" s="15" t="s">
        <v>1091</v>
      </c>
      <c r="S95" s="17">
        <f>VLOOKUP(P95,functions!$A$2:$H$69,8,FALSE)</f>
        <v>3</v>
      </c>
      <c r="T95" s="17">
        <f t="shared" ca="1" si="11"/>
        <v>10</v>
      </c>
      <c r="U95" s="18" t="e">
        <f ca="1">VLOOKUP(T95,'salary scales'!$A$1:$F$10,S95+1,FALSE)</f>
        <v>#N/A</v>
      </c>
      <c r="V95" s="23">
        <f>VLOOKUP(P95,functions!$A$2:$H$69,5,FALSE)</f>
        <v>1</v>
      </c>
      <c r="X95" s="18" t="e">
        <f t="shared" ca="1" si="12"/>
        <v>#N/A</v>
      </c>
      <c r="Y95" s="18" t="e">
        <f t="shared" ca="1" si="13"/>
        <v>#N/A</v>
      </c>
      <c r="Z95" s="18" t="e">
        <f t="shared" ca="1" si="15"/>
        <v>#N/A</v>
      </c>
      <c r="AA95" s="18" t="e">
        <f t="shared" ca="1" si="16"/>
        <v>#N/A</v>
      </c>
      <c r="AB95" s="18" t="e">
        <f t="shared" ca="1" si="17"/>
        <v>#N/A</v>
      </c>
      <c r="AC95" s="18" t="e">
        <f t="shared" ca="1" si="18"/>
        <v>#N/A</v>
      </c>
      <c r="AD95" s="18" t="e">
        <f t="shared" ca="1" si="19"/>
        <v>#N/A</v>
      </c>
      <c r="AE95" s="18" t="e">
        <f t="shared" ca="1" si="20"/>
        <v>#N/A</v>
      </c>
      <c r="AF95" s="18" t="e">
        <f t="shared" ca="1" si="21"/>
        <v>#N/A</v>
      </c>
      <c r="AG95" t="str">
        <f t="shared" si="14"/>
        <v/>
      </c>
    </row>
    <row r="96" spans="1:33" x14ac:dyDescent="0.3">
      <c r="A96" s="2" t="s">
        <v>91</v>
      </c>
      <c r="B96" t="s">
        <v>959</v>
      </c>
      <c r="D96" t="s">
        <v>627</v>
      </c>
      <c r="E96" s="1" t="s">
        <v>410</v>
      </c>
      <c r="F96" s="1" t="s">
        <v>465</v>
      </c>
      <c r="G96" s="7">
        <v>21319</v>
      </c>
      <c r="H96" s="7">
        <v>39536</v>
      </c>
      <c r="I96" s="1" t="s">
        <v>1081</v>
      </c>
      <c r="M96" s="6" t="s">
        <v>1281</v>
      </c>
      <c r="N96" s="6" t="s">
        <v>1278</v>
      </c>
      <c r="O96" s="6" t="s">
        <v>1278</v>
      </c>
      <c r="P96" s="12" t="s">
        <v>1034</v>
      </c>
      <c r="Q96" s="15" t="str">
        <f>VLOOKUP(P96,functions!$A$2:$H$69,3,FALSE)</f>
        <v>QESH Manager</v>
      </c>
      <c r="R96" s="15"/>
      <c r="S96" s="17">
        <f>VLOOKUP(P96,functions!$A$2:$H$69,8,FALSE)</f>
        <v>4</v>
      </c>
      <c r="T96" s="17">
        <f t="shared" ca="1" si="11"/>
        <v>10</v>
      </c>
      <c r="U96" s="18" t="e">
        <f ca="1">VLOOKUP(T96,'salary scales'!$A$1:$F$10,S96+1,FALSE)</f>
        <v>#N/A</v>
      </c>
      <c r="V96" s="23">
        <f>VLOOKUP(P96,functions!$A$2:$H$69,5,FALSE)</f>
        <v>1</v>
      </c>
      <c r="X96" s="18" t="e">
        <f t="shared" ca="1" si="12"/>
        <v>#N/A</v>
      </c>
      <c r="Y96" s="18" t="e">
        <f t="shared" ca="1" si="13"/>
        <v>#N/A</v>
      </c>
      <c r="Z96" s="18" t="e">
        <f t="shared" ca="1" si="15"/>
        <v>#N/A</v>
      </c>
      <c r="AA96" s="18" t="e">
        <f t="shared" ca="1" si="16"/>
        <v>#N/A</v>
      </c>
      <c r="AB96" s="18" t="e">
        <f t="shared" ca="1" si="17"/>
        <v>#N/A</v>
      </c>
      <c r="AC96" s="18" t="e">
        <f t="shared" ca="1" si="18"/>
        <v>#N/A</v>
      </c>
      <c r="AD96" s="18" t="e">
        <f t="shared" ca="1" si="19"/>
        <v>#N/A</v>
      </c>
      <c r="AE96" s="18" t="e">
        <f t="shared" ca="1" si="20"/>
        <v>#N/A</v>
      </c>
      <c r="AF96" s="18" t="e">
        <f t="shared" ca="1" si="21"/>
        <v>#N/A</v>
      </c>
      <c r="AG96" t="str">
        <f t="shared" si="14"/>
        <v/>
      </c>
    </row>
    <row r="97" spans="1:33" x14ac:dyDescent="0.3">
      <c r="A97" s="2" t="s">
        <v>92</v>
      </c>
      <c r="B97" t="s">
        <v>959</v>
      </c>
      <c r="D97" t="s">
        <v>616</v>
      </c>
      <c r="E97" s="1" t="s">
        <v>410</v>
      </c>
      <c r="F97" s="1" t="s">
        <v>465</v>
      </c>
      <c r="G97" s="7">
        <v>25365</v>
      </c>
      <c r="H97" s="7">
        <v>40641</v>
      </c>
      <c r="I97" s="1" t="s">
        <v>1081</v>
      </c>
      <c r="M97" s="6" t="s">
        <v>1281</v>
      </c>
      <c r="N97" s="6" t="s">
        <v>1278</v>
      </c>
      <c r="O97" s="6" t="s">
        <v>1278</v>
      </c>
      <c r="P97" s="12" t="s">
        <v>1039</v>
      </c>
      <c r="Q97" s="15" t="str">
        <f>VLOOKUP(P97,functions!$A$2:$H$69,3,FALSE)</f>
        <v>Assistant laboratory tecnician</v>
      </c>
      <c r="R97" s="15"/>
      <c r="S97" s="17">
        <f>VLOOKUP(P97,functions!$A$2:$H$69,8,FALSE)</f>
        <v>2</v>
      </c>
      <c r="T97" s="17">
        <f t="shared" ca="1" si="11"/>
        <v>7</v>
      </c>
      <c r="U97" s="18">
        <f ca="1">VLOOKUP(T97,'salary scales'!$A$1:$F$10,S97+1,FALSE)</f>
        <v>1939.17</v>
      </c>
      <c r="V97" s="23">
        <f>VLOOKUP(P97,functions!$A$2:$H$69,5,FALSE)</f>
        <v>0.6</v>
      </c>
      <c r="X97" s="18">
        <f t="shared" ca="1" si="12"/>
        <v>1163.502</v>
      </c>
      <c r="Y97" s="18">
        <f t="shared" ca="1" si="13"/>
        <v>93.080159999999992</v>
      </c>
      <c r="Z97" s="18">
        <f t="shared" ca="1" si="15"/>
        <v>995.87124999999992</v>
      </c>
      <c r="AA97" s="18">
        <f t="shared" ca="1" si="16"/>
        <v>90.171404999999993</v>
      </c>
      <c r="AB97" s="18">
        <f t="shared" ca="1" si="17"/>
        <v>19.779534000000002</v>
      </c>
      <c r="AC97" s="18">
        <f t="shared" ca="1" si="18"/>
        <v>26.062444799999998</v>
      </c>
      <c r="AD97" s="18">
        <f t="shared" ca="1" si="19"/>
        <v>54.102843</v>
      </c>
      <c r="AE97" s="18">
        <f t="shared" ca="1" si="20"/>
        <v>6.2829107999999998</v>
      </c>
      <c r="AF97" s="18">
        <f t="shared" ca="1" si="21"/>
        <v>50.215199999999996</v>
      </c>
      <c r="AG97" t="str">
        <f t="shared" si="14"/>
        <v/>
      </c>
    </row>
    <row r="98" spans="1:33" x14ac:dyDescent="0.3">
      <c r="A98" s="2" t="s">
        <v>93</v>
      </c>
      <c r="B98" t="s">
        <v>960</v>
      </c>
      <c r="D98" t="s">
        <v>422</v>
      </c>
      <c r="E98" s="1" t="s">
        <v>410</v>
      </c>
      <c r="F98" s="1" t="s">
        <v>465</v>
      </c>
      <c r="G98" s="7">
        <v>34335</v>
      </c>
      <c r="H98" s="7">
        <v>41098</v>
      </c>
      <c r="I98" s="1" t="s">
        <v>1081</v>
      </c>
      <c r="M98" s="6" t="s">
        <v>1281</v>
      </c>
      <c r="N98" s="6" t="s">
        <v>1435</v>
      </c>
      <c r="O98" s="6" t="s">
        <v>1446</v>
      </c>
      <c r="P98" s="12" t="s">
        <v>1054</v>
      </c>
      <c r="Q98" s="15" t="str">
        <f>VLOOKUP(P98,functions!$A$2:$H$69,3,FALSE)</f>
        <v>Production assistant</v>
      </c>
      <c r="R98" s="15"/>
      <c r="S98" s="17">
        <f>VLOOKUP(P98,functions!$A$2:$H$69,8,FALSE)</f>
        <v>1</v>
      </c>
      <c r="T98" s="17">
        <f t="shared" ca="1" si="11"/>
        <v>6</v>
      </c>
      <c r="U98" s="18">
        <f ca="1">VLOOKUP(T98,'salary scales'!$A$1:$F$10,S98+1,FALSE)</f>
        <v>1861.13</v>
      </c>
      <c r="V98" s="23">
        <f>VLOOKUP(P98,functions!$A$2:$H$69,5,FALSE)</f>
        <v>1.00064</v>
      </c>
      <c r="X98" s="18">
        <f t="shared" ca="1" si="12"/>
        <v>1862.3211232000001</v>
      </c>
      <c r="Y98" s="18">
        <f t="shared" ca="1" si="13"/>
        <v>148.98568985600002</v>
      </c>
      <c r="Z98" s="18">
        <f t="shared" ca="1" si="15"/>
        <v>995.87124999999992</v>
      </c>
      <c r="AA98" s="18">
        <f t="shared" ca="1" si="16"/>
        <v>144.32988704800002</v>
      </c>
      <c r="AB98" s="18">
        <f t="shared" ca="1" si="17"/>
        <v>31.659459094400002</v>
      </c>
      <c r="AC98" s="18">
        <f t="shared" ca="1" si="18"/>
        <v>41.715993159680004</v>
      </c>
      <c r="AD98" s="18">
        <f t="shared" ca="1" si="19"/>
        <v>86.597932228800005</v>
      </c>
      <c r="AE98" s="18">
        <f t="shared" ca="1" si="20"/>
        <v>10.056534065280001</v>
      </c>
      <c r="AF98" s="18">
        <f t="shared" ca="1" si="21"/>
        <v>75.936568320000021</v>
      </c>
      <c r="AG98" t="str">
        <f t="shared" si="14"/>
        <v/>
      </c>
    </row>
    <row r="99" spans="1:33" x14ac:dyDescent="0.3">
      <c r="A99" s="2" t="s">
        <v>94</v>
      </c>
      <c r="B99" t="s">
        <v>960</v>
      </c>
      <c r="D99" t="s">
        <v>628</v>
      </c>
      <c r="E99" s="1" t="s">
        <v>410</v>
      </c>
      <c r="F99" s="1" t="s">
        <v>465</v>
      </c>
      <c r="G99" s="7">
        <v>22484</v>
      </c>
      <c r="H99" s="7">
        <v>40771</v>
      </c>
      <c r="I99" s="1" t="s">
        <v>1081</v>
      </c>
      <c r="M99" s="6" t="s">
        <v>1281</v>
      </c>
      <c r="N99" s="6" t="s">
        <v>1435</v>
      </c>
      <c r="O99" s="6" t="s">
        <v>1443</v>
      </c>
      <c r="P99" s="12" t="s">
        <v>1054</v>
      </c>
      <c r="Q99" s="15" t="str">
        <f>VLOOKUP(P99,functions!$A$2:$H$69,3,FALSE)</f>
        <v>Production assistant</v>
      </c>
      <c r="R99" s="15"/>
      <c r="S99" s="17">
        <f>VLOOKUP(P99,functions!$A$2:$H$69,8,FALSE)</f>
        <v>1</v>
      </c>
      <c r="T99" s="17">
        <f t="shared" ca="1" si="11"/>
        <v>7</v>
      </c>
      <c r="U99" s="18">
        <f ca="1">VLOOKUP(T99,'salary scales'!$A$1:$F$10,S99+1,FALSE)</f>
        <v>1861.13</v>
      </c>
      <c r="V99" s="23">
        <f>VLOOKUP(P99,functions!$A$2:$H$69,5,FALSE)</f>
        <v>1.00064</v>
      </c>
      <c r="X99" s="18">
        <f t="shared" ca="1" si="12"/>
        <v>1862.3211232000001</v>
      </c>
      <c r="Y99" s="18">
        <f t="shared" ca="1" si="13"/>
        <v>148.98568985600002</v>
      </c>
      <c r="Z99" s="18">
        <f t="shared" ca="1" si="15"/>
        <v>995.87124999999992</v>
      </c>
      <c r="AA99" s="18">
        <f t="shared" ca="1" si="16"/>
        <v>144.32988704800002</v>
      </c>
      <c r="AB99" s="18">
        <f t="shared" ca="1" si="17"/>
        <v>31.659459094400002</v>
      </c>
      <c r="AC99" s="18">
        <f t="shared" ca="1" si="18"/>
        <v>41.715993159680004</v>
      </c>
      <c r="AD99" s="18">
        <f t="shared" ca="1" si="19"/>
        <v>86.597932228800005</v>
      </c>
      <c r="AE99" s="18">
        <f t="shared" ca="1" si="20"/>
        <v>10.056534065280001</v>
      </c>
      <c r="AF99" s="18">
        <f t="shared" ca="1" si="21"/>
        <v>75.936568320000021</v>
      </c>
      <c r="AG99" t="str">
        <f t="shared" si="14"/>
        <v/>
      </c>
    </row>
    <row r="100" spans="1:33" x14ac:dyDescent="0.3">
      <c r="A100" s="2" t="s">
        <v>95</v>
      </c>
      <c r="B100" t="s">
        <v>807</v>
      </c>
      <c r="C100" t="s">
        <v>733</v>
      </c>
      <c r="D100" t="s">
        <v>692</v>
      </c>
      <c r="E100" s="1" t="s">
        <v>1467</v>
      </c>
      <c r="F100" s="1" t="s">
        <v>465</v>
      </c>
      <c r="G100" s="7">
        <v>31840</v>
      </c>
      <c r="H100" s="7">
        <v>40171</v>
      </c>
      <c r="I100" s="1" t="s">
        <v>1081</v>
      </c>
      <c r="J100" s="47">
        <v>3</v>
      </c>
      <c r="K100" s="47">
        <v>1</v>
      </c>
      <c r="L100" s="49" t="s">
        <v>1424</v>
      </c>
      <c r="M100" s="6" t="s">
        <v>1281</v>
      </c>
      <c r="N100" s="6" t="s">
        <v>1336</v>
      </c>
      <c r="O100" s="6" t="s">
        <v>1460</v>
      </c>
      <c r="P100" s="12" t="s">
        <v>1011</v>
      </c>
      <c r="Q100" s="15" t="str">
        <f>VLOOKUP(P100,functions!$A$2:$H$69,3,FALSE)</f>
        <v>Administrative Employee Debtors</v>
      </c>
      <c r="R100" s="15"/>
      <c r="S100" s="17">
        <f>VLOOKUP(P100,functions!$A$2:$H$69,8,FALSE)</f>
        <v>3</v>
      </c>
      <c r="T100" s="17">
        <f t="shared" ca="1" si="11"/>
        <v>9</v>
      </c>
      <c r="U100" s="18">
        <f ca="1">VLOOKUP(T100,'salary scales'!$A$1:$F$10,S100+1,FALSE)</f>
        <v>2124.06</v>
      </c>
      <c r="V100" s="23">
        <f>VLOOKUP(P100,functions!$A$2:$H$69,5,FALSE)</f>
        <v>1</v>
      </c>
      <c r="X100" s="18">
        <f t="shared" ca="1" si="12"/>
        <v>2124.06</v>
      </c>
      <c r="Y100" s="18">
        <f t="shared" ca="1" si="13"/>
        <v>169.9248</v>
      </c>
      <c r="Z100" s="18">
        <f t="shared" ca="1" si="15"/>
        <v>995.87124999999992</v>
      </c>
      <c r="AA100" s="18">
        <f t="shared" ca="1" si="16"/>
        <v>164.61464999999998</v>
      </c>
      <c r="AB100" s="18">
        <f t="shared" ca="1" si="17"/>
        <v>36.109020000000001</v>
      </c>
      <c r="AC100" s="18">
        <f t="shared" ca="1" si="18"/>
        <v>47.578944</v>
      </c>
      <c r="AD100" s="18">
        <f t="shared" ca="1" si="19"/>
        <v>98.768789999999996</v>
      </c>
      <c r="AE100" s="18">
        <f t="shared" ca="1" si="20"/>
        <v>11.469924000000001</v>
      </c>
      <c r="AF100" s="18">
        <f t="shared" ca="1" si="21"/>
        <v>102.181</v>
      </c>
      <c r="AG100" t="str">
        <f t="shared" si="14"/>
        <v/>
      </c>
    </row>
    <row r="101" spans="1:33" x14ac:dyDescent="0.3">
      <c r="A101" s="2" t="s">
        <v>96</v>
      </c>
      <c r="B101" t="s">
        <v>807</v>
      </c>
      <c r="C101" t="s">
        <v>733</v>
      </c>
      <c r="D101" t="s">
        <v>460</v>
      </c>
      <c r="E101" s="1" t="s">
        <v>410</v>
      </c>
      <c r="F101" s="1" t="s">
        <v>465</v>
      </c>
      <c r="G101" s="7">
        <v>22952</v>
      </c>
      <c r="H101" s="7">
        <v>41569</v>
      </c>
      <c r="I101" s="1" t="s">
        <v>1081</v>
      </c>
      <c r="M101" s="6" t="s">
        <v>1281</v>
      </c>
      <c r="N101" s="6" t="s">
        <v>1435</v>
      </c>
      <c r="O101" s="6" t="s">
        <v>1443</v>
      </c>
      <c r="P101" s="12" t="s">
        <v>1053</v>
      </c>
      <c r="Q101" s="15" t="str">
        <f>VLOOKUP(P101,functions!$A$2:$H$69,3,FALSE)</f>
        <v>Production worker</v>
      </c>
      <c r="R101" s="15"/>
      <c r="S101" s="17">
        <f>VLOOKUP(P101,functions!$A$2:$H$69,8,FALSE)</f>
        <v>2</v>
      </c>
      <c r="T101" s="17">
        <f t="shared" ca="1" si="11"/>
        <v>5</v>
      </c>
      <c r="U101" s="18">
        <f ca="1">VLOOKUP(T101,'salary scales'!$A$1:$F$10,S101+1,FALSE)</f>
        <v>1899.07</v>
      </c>
      <c r="V101" s="23">
        <f>VLOOKUP(P101,functions!$A$2:$H$69,5,FALSE)</f>
        <v>1.00064</v>
      </c>
      <c r="X101" s="18">
        <f t="shared" ca="1" si="12"/>
        <v>1900.2854047999999</v>
      </c>
      <c r="Y101" s="18">
        <f t="shared" ca="1" si="13"/>
        <v>152.022832384</v>
      </c>
      <c r="Z101" s="18">
        <f t="shared" ca="1" si="15"/>
        <v>995.87124999999992</v>
      </c>
      <c r="AA101" s="18">
        <f t="shared" ca="1" si="16"/>
        <v>147.27211887199999</v>
      </c>
      <c r="AB101" s="18">
        <f t="shared" ca="1" si="17"/>
        <v>32.304851881600001</v>
      </c>
      <c r="AC101" s="18">
        <f t="shared" ca="1" si="18"/>
        <v>42.566393067519996</v>
      </c>
      <c r="AD101" s="18">
        <f t="shared" ca="1" si="19"/>
        <v>88.363271323199996</v>
      </c>
      <c r="AE101" s="18">
        <f t="shared" ca="1" si="20"/>
        <v>10.261541185920001</v>
      </c>
      <c r="AF101" s="18">
        <f t="shared" ca="1" si="21"/>
        <v>79.732996479999997</v>
      </c>
      <c r="AG101">
        <f t="shared" si="14"/>
        <v>1</v>
      </c>
    </row>
    <row r="102" spans="1:33" x14ac:dyDescent="0.3">
      <c r="A102" s="2" t="s">
        <v>97</v>
      </c>
      <c r="B102" t="s">
        <v>919</v>
      </c>
      <c r="C102" t="s">
        <v>743</v>
      </c>
      <c r="D102" t="s">
        <v>535</v>
      </c>
      <c r="E102" s="1" t="s">
        <v>410</v>
      </c>
      <c r="F102" s="1" t="s">
        <v>465</v>
      </c>
      <c r="G102" s="7">
        <v>29389</v>
      </c>
      <c r="H102" s="7">
        <v>39272</v>
      </c>
      <c r="I102" s="1" t="s">
        <v>1081</v>
      </c>
      <c r="J102" s="47">
        <v>1</v>
      </c>
      <c r="K102" s="47">
        <v>1</v>
      </c>
      <c r="L102" s="49" t="s">
        <v>1422</v>
      </c>
      <c r="M102" s="6" t="s">
        <v>1281</v>
      </c>
      <c r="N102" s="6" t="s">
        <v>1438</v>
      </c>
      <c r="O102" s="6" t="s">
        <v>1448</v>
      </c>
      <c r="P102" s="12" t="s">
        <v>1060</v>
      </c>
      <c r="Q102" s="15" t="str">
        <f>VLOOKUP(P102,functions!$A$2:$H$69,3,FALSE)</f>
        <v>Logistics employee loading and unloading</v>
      </c>
      <c r="R102" s="15" t="s">
        <v>1082</v>
      </c>
      <c r="S102" s="17">
        <f>VLOOKUP(P102,functions!$A$2:$H$69,8,FALSE)</f>
        <v>1</v>
      </c>
      <c r="T102" s="17">
        <f t="shared" ca="1" si="11"/>
        <v>11</v>
      </c>
      <c r="U102" s="18" t="e">
        <f ca="1">VLOOKUP(T102,'salary scales'!$A$1:$F$10,S102+1,FALSE)</f>
        <v>#N/A</v>
      </c>
      <c r="V102" s="23">
        <f>VLOOKUP(P102,functions!$A$2:$H$69,5,FALSE)</f>
        <v>1</v>
      </c>
      <c r="X102" s="18" t="e">
        <f t="shared" ca="1" si="12"/>
        <v>#N/A</v>
      </c>
      <c r="Y102" s="18" t="e">
        <f t="shared" ca="1" si="13"/>
        <v>#N/A</v>
      </c>
      <c r="Z102" s="18" t="e">
        <f t="shared" ca="1" si="15"/>
        <v>#N/A</v>
      </c>
      <c r="AA102" s="18" t="e">
        <f t="shared" ca="1" si="16"/>
        <v>#N/A</v>
      </c>
      <c r="AB102" s="18" t="e">
        <f t="shared" ca="1" si="17"/>
        <v>#N/A</v>
      </c>
      <c r="AC102" s="18" t="e">
        <f t="shared" ca="1" si="18"/>
        <v>#N/A</v>
      </c>
      <c r="AD102" s="18" t="e">
        <f t="shared" ca="1" si="19"/>
        <v>#N/A</v>
      </c>
      <c r="AE102" s="18" t="e">
        <f t="shared" ca="1" si="20"/>
        <v>#N/A</v>
      </c>
      <c r="AF102" s="18" t="e">
        <f t="shared" ca="1" si="21"/>
        <v>#N/A</v>
      </c>
      <c r="AG102" t="str">
        <f t="shared" si="14"/>
        <v/>
      </c>
    </row>
    <row r="103" spans="1:33" x14ac:dyDescent="0.3">
      <c r="A103" s="2" t="s">
        <v>98</v>
      </c>
      <c r="B103" t="s">
        <v>917</v>
      </c>
      <c r="C103" t="s">
        <v>743</v>
      </c>
      <c r="D103" t="s">
        <v>451</v>
      </c>
      <c r="E103" s="1" t="s">
        <v>410</v>
      </c>
      <c r="F103" s="1" t="s">
        <v>465</v>
      </c>
      <c r="G103" s="7">
        <v>32256</v>
      </c>
      <c r="H103" s="7">
        <v>39740</v>
      </c>
      <c r="I103" s="1" t="s">
        <v>1081</v>
      </c>
      <c r="M103" s="6" t="s">
        <v>1281</v>
      </c>
      <c r="N103" s="6" t="s">
        <v>1335</v>
      </c>
      <c r="O103" s="6" t="s">
        <v>1445</v>
      </c>
      <c r="P103" s="12" t="s">
        <v>1021</v>
      </c>
      <c r="Q103" s="15" t="str">
        <f>VLOOKUP(P103,functions!$A$2:$H$69,3,FALSE)</f>
        <v>In-house sales employee</v>
      </c>
      <c r="R103" s="15"/>
      <c r="S103" s="17">
        <f>VLOOKUP(P103,functions!$A$2:$H$69,8,FALSE)</f>
        <v>3</v>
      </c>
      <c r="T103" s="17">
        <f t="shared" ca="1" si="11"/>
        <v>10</v>
      </c>
      <c r="U103" s="18" t="e">
        <f ca="1">VLOOKUP(T103,'salary scales'!$A$1:$F$10,S103+1,FALSE)</f>
        <v>#N/A</v>
      </c>
      <c r="V103" s="23">
        <f>VLOOKUP(P103,functions!$A$2:$H$69,5,FALSE)</f>
        <v>0.6</v>
      </c>
      <c r="X103" s="18" t="e">
        <f t="shared" ca="1" si="12"/>
        <v>#N/A</v>
      </c>
      <c r="Y103" s="18" t="e">
        <f t="shared" ca="1" si="13"/>
        <v>#N/A</v>
      </c>
      <c r="Z103" s="18" t="e">
        <f t="shared" ca="1" si="15"/>
        <v>#N/A</v>
      </c>
      <c r="AA103" s="18" t="e">
        <f t="shared" ca="1" si="16"/>
        <v>#N/A</v>
      </c>
      <c r="AB103" s="18" t="e">
        <f t="shared" ca="1" si="17"/>
        <v>#N/A</v>
      </c>
      <c r="AC103" s="18" t="e">
        <f t="shared" ca="1" si="18"/>
        <v>#N/A</v>
      </c>
      <c r="AD103" s="18" t="e">
        <f t="shared" ca="1" si="19"/>
        <v>#N/A</v>
      </c>
      <c r="AE103" s="18" t="e">
        <f t="shared" ca="1" si="20"/>
        <v>#N/A</v>
      </c>
      <c r="AF103" s="18" t="e">
        <f t="shared" ca="1" si="21"/>
        <v>#N/A</v>
      </c>
      <c r="AG103" t="str">
        <f t="shared" si="14"/>
        <v/>
      </c>
    </row>
    <row r="104" spans="1:33" x14ac:dyDescent="0.3">
      <c r="A104" s="2" t="s">
        <v>99</v>
      </c>
      <c r="B104" t="s">
        <v>922</v>
      </c>
      <c r="C104" t="s">
        <v>743</v>
      </c>
      <c r="D104" t="s">
        <v>542</v>
      </c>
      <c r="E104" s="1" t="s">
        <v>410</v>
      </c>
      <c r="F104" s="1" t="s">
        <v>465</v>
      </c>
      <c r="G104" s="7">
        <v>29152</v>
      </c>
      <c r="H104" s="7">
        <v>40766</v>
      </c>
      <c r="I104" s="1" t="s">
        <v>1081</v>
      </c>
      <c r="J104" s="47">
        <v>5</v>
      </c>
      <c r="K104" s="47">
        <v>2</v>
      </c>
      <c r="L104" s="49" t="s">
        <v>1424</v>
      </c>
      <c r="M104" s="6" t="s">
        <v>1281</v>
      </c>
      <c r="N104" s="6" t="s">
        <v>1435</v>
      </c>
      <c r="O104" s="6" t="s">
        <v>1446</v>
      </c>
      <c r="P104" s="12" t="s">
        <v>1053</v>
      </c>
      <c r="Q104" s="15" t="str">
        <f>VLOOKUP(P104,functions!$A$2:$H$69,3,FALSE)</f>
        <v>Production worker</v>
      </c>
      <c r="R104" s="15"/>
      <c r="S104" s="17">
        <f>VLOOKUP(P104,functions!$A$2:$H$69,8,FALSE)</f>
        <v>2</v>
      </c>
      <c r="T104" s="17">
        <f t="shared" ca="1" si="11"/>
        <v>7</v>
      </c>
      <c r="U104" s="18">
        <f ca="1">VLOOKUP(T104,'salary scales'!$A$1:$F$10,S104+1,FALSE)</f>
        <v>1939.17</v>
      </c>
      <c r="V104" s="23">
        <f>VLOOKUP(P104,functions!$A$2:$H$69,5,FALSE)</f>
        <v>1.00064</v>
      </c>
      <c r="X104" s="18">
        <f t="shared" ca="1" si="12"/>
        <v>1940.4110688000001</v>
      </c>
      <c r="Y104" s="18">
        <f t="shared" ca="1" si="13"/>
        <v>155.232885504</v>
      </c>
      <c r="Z104" s="18">
        <f t="shared" ca="1" si="15"/>
        <v>995.87124999999992</v>
      </c>
      <c r="AA104" s="18">
        <f t="shared" ca="1" si="16"/>
        <v>150.38185783200001</v>
      </c>
      <c r="AB104" s="18">
        <f t="shared" ca="1" si="17"/>
        <v>32.986988169600004</v>
      </c>
      <c r="AC104" s="18">
        <f t="shared" ca="1" si="18"/>
        <v>43.465207941119999</v>
      </c>
      <c r="AD104" s="18">
        <f t="shared" ca="1" si="19"/>
        <v>90.229114699199997</v>
      </c>
      <c r="AE104" s="18">
        <f t="shared" ca="1" si="20"/>
        <v>10.478219771520001</v>
      </c>
      <c r="AF104" s="18">
        <f t="shared" ca="1" si="21"/>
        <v>83.745562880000023</v>
      </c>
      <c r="AG104" t="str">
        <f t="shared" si="14"/>
        <v/>
      </c>
    </row>
    <row r="105" spans="1:33" x14ac:dyDescent="0.3">
      <c r="A105" s="2" t="s">
        <v>100</v>
      </c>
      <c r="B105" t="s">
        <v>922</v>
      </c>
      <c r="C105" t="s">
        <v>743</v>
      </c>
      <c r="D105" t="s">
        <v>543</v>
      </c>
      <c r="E105" s="1" t="s">
        <v>410</v>
      </c>
      <c r="F105" s="1" t="s">
        <v>465</v>
      </c>
      <c r="G105" s="7">
        <v>22397</v>
      </c>
      <c r="H105" s="7">
        <v>40876</v>
      </c>
      <c r="I105" s="1" t="s">
        <v>1081</v>
      </c>
      <c r="J105" s="47">
        <v>5</v>
      </c>
      <c r="K105" s="47">
        <v>2</v>
      </c>
      <c r="L105" s="49" t="s">
        <v>1424</v>
      </c>
      <c r="M105" s="6" t="s">
        <v>1281</v>
      </c>
      <c r="N105" s="6" t="s">
        <v>1435</v>
      </c>
      <c r="O105" s="6" t="s">
        <v>1443</v>
      </c>
      <c r="P105" s="12" t="s">
        <v>1053</v>
      </c>
      <c r="Q105" s="15" t="str">
        <f>VLOOKUP(P105,functions!$A$2:$H$69,3,FALSE)</f>
        <v>Production worker</v>
      </c>
      <c r="R105" s="15"/>
      <c r="S105" s="17">
        <f>VLOOKUP(P105,functions!$A$2:$H$69,8,FALSE)</f>
        <v>2</v>
      </c>
      <c r="T105" s="17">
        <f t="shared" ca="1" si="11"/>
        <v>7</v>
      </c>
      <c r="U105" s="18">
        <f ca="1">VLOOKUP(T105,'salary scales'!$A$1:$F$10,S105+1,FALSE)</f>
        <v>1939.17</v>
      </c>
      <c r="V105" s="23">
        <f>VLOOKUP(P105,functions!$A$2:$H$69,5,FALSE)</f>
        <v>1.00064</v>
      </c>
      <c r="X105" s="18">
        <f t="shared" ca="1" si="12"/>
        <v>1940.4110688000001</v>
      </c>
      <c r="Y105" s="18">
        <f t="shared" ca="1" si="13"/>
        <v>155.232885504</v>
      </c>
      <c r="Z105" s="18">
        <f t="shared" ca="1" si="15"/>
        <v>995.87124999999992</v>
      </c>
      <c r="AA105" s="18">
        <f t="shared" ca="1" si="16"/>
        <v>150.38185783200001</v>
      </c>
      <c r="AB105" s="18">
        <f t="shared" ca="1" si="17"/>
        <v>32.986988169600004</v>
      </c>
      <c r="AC105" s="18">
        <f t="shared" ca="1" si="18"/>
        <v>43.465207941119999</v>
      </c>
      <c r="AD105" s="18">
        <f t="shared" ca="1" si="19"/>
        <v>90.229114699199997</v>
      </c>
      <c r="AE105" s="18">
        <f t="shared" ca="1" si="20"/>
        <v>10.478219771520001</v>
      </c>
      <c r="AF105" s="18">
        <f t="shared" ca="1" si="21"/>
        <v>83.745562880000023</v>
      </c>
      <c r="AG105" t="str">
        <f t="shared" si="14"/>
        <v/>
      </c>
    </row>
    <row r="106" spans="1:33" x14ac:dyDescent="0.3">
      <c r="A106" s="2" t="s">
        <v>101</v>
      </c>
      <c r="B106" t="s">
        <v>920</v>
      </c>
      <c r="C106" t="s">
        <v>741</v>
      </c>
      <c r="D106" t="s">
        <v>537</v>
      </c>
      <c r="E106" s="1" t="s">
        <v>410</v>
      </c>
      <c r="F106" s="1" t="s">
        <v>465</v>
      </c>
      <c r="G106" s="7">
        <v>28582</v>
      </c>
      <c r="H106" s="7">
        <v>40331</v>
      </c>
      <c r="I106" s="1" t="s">
        <v>1081</v>
      </c>
      <c r="M106" s="6" t="s">
        <v>1281</v>
      </c>
      <c r="N106" s="6" t="s">
        <v>1438</v>
      </c>
      <c r="O106" s="6" t="s">
        <v>1457</v>
      </c>
      <c r="P106" s="12" t="s">
        <v>1059</v>
      </c>
      <c r="Q106" s="15" t="str">
        <f>VLOOKUP(P106,functions!$A$2:$H$69,3,FALSE)</f>
        <v>Warehouse worker</v>
      </c>
      <c r="R106" s="15"/>
      <c r="S106" s="17">
        <f>VLOOKUP(P106,functions!$A$2:$H$69,8,FALSE)</f>
        <v>1</v>
      </c>
      <c r="T106" s="17">
        <f t="shared" ca="1" si="11"/>
        <v>8</v>
      </c>
      <c r="U106" s="18">
        <f ca="1">VLOOKUP(T106,'salary scales'!$A$1:$F$10,S106+1,FALSE)</f>
        <v>1861.13</v>
      </c>
      <c r="V106" s="23">
        <f>VLOOKUP(P106,functions!$A$2:$H$69,5,FALSE)</f>
        <v>1</v>
      </c>
      <c r="X106" s="18">
        <f t="shared" ca="1" si="12"/>
        <v>1861.13</v>
      </c>
      <c r="Y106" s="18">
        <f t="shared" ca="1" si="13"/>
        <v>148.8904</v>
      </c>
      <c r="Z106" s="18">
        <f t="shared" ca="1" si="15"/>
        <v>995.87124999999992</v>
      </c>
      <c r="AA106" s="18">
        <f t="shared" ca="1" si="16"/>
        <v>144.23757500000002</v>
      </c>
      <c r="AB106" s="18">
        <f t="shared" ca="1" si="17"/>
        <v>31.639210000000006</v>
      </c>
      <c r="AC106" s="18">
        <f t="shared" ca="1" si="18"/>
        <v>41.689312000000001</v>
      </c>
      <c r="AD106" s="18">
        <f t="shared" ca="1" si="19"/>
        <v>86.542545000000004</v>
      </c>
      <c r="AE106" s="18">
        <f t="shared" ca="1" si="20"/>
        <v>10.050102000000001</v>
      </c>
      <c r="AF106" s="18">
        <f t="shared" ca="1" si="21"/>
        <v>75.888000000000019</v>
      </c>
      <c r="AG106" t="str">
        <f t="shared" si="14"/>
        <v/>
      </c>
    </row>
    <row r="107" spans="1:33" x14ac:dyDescent="0.3">
      <c r="A107" s="2" t="s">
        <v>102</v>
      </c>
      <c r="B107" t="s">
        <v>920</v>
      </c>
      <c r="C107" t="s">
        <v>741</v>
      </c>
      <c r="D107" t="s">
        <v>536</v>
      </c>
      <c r="E107" s="1" t="s">
        <v>410</v>
      </c>
      <c r="F107" s="1" t="s">
        <v>465</v>
      </c>
      <c r="G107" s="7">
        <v>25622</v>
      </c>
      <c r="H107" s="7">
        <v>40462</v>
      </c>
      <c r="I107" s="1" t="s">
        <v>1420</v>
      </c>
      <c r="J107" s="47">
        <v>5</v>
      </c>
      <c r="K107" s="47">
        <v>1</v>
      </c>
      <c r="L107" s="49" t="s">
        <v>1428</v>
      </c>
      <c r="M107" s="6" t="s">
        <v>1281</v>
      </c>
      <c r="N107" s="6" t="s">
        <v>1435</v>
      </c>
      <c r="O107" s="6" t="s">
        <v>1443</v>
      </c>
      <c r="P107" s="12" t="s">
        <v>1053</v>
      </c>
      <c r="Q107" s="15" t="str">
        <f>VLOOKUP(P107,functions!$A$2:$H$69,3,FALSE)</f>
        <v>Production worker</v>
      </c>
      <c r="R107" s="15"/>
      <c r="S107" s="17">
        <f>VLOOKUP(P107,functions!$A$2:$H$69,8,FALSE)</f>
        <v>2</v>
      </c>
      <c r="T107" s="17">
        <f t="shared" ca="1" si="11"/>
        <v>8</v>
      </c>
      <c r="U107" s="18">
        <f ca="1">VLOOKUP(T107,'salary scales'!$A$1:$F$10,S107+1,FALSE)</f>
        <v>1939.17</v>
      </c>
      <c r="V107" s="23">
        <f>VLOOKUP(P107,functions!$A$2:$H$69,5,FALSE)</f>
        <v>1.00064</v>
      </c>
      <c r="X107" s="18">
        <f t="shared" ca="1" si="12"/>
        <v>1940.4110688000001</v>
      </c>
      <c r="Y107" s="18">
        <f t="shared" ca="1" si="13"/>
        <v>155.232885504</v>
      </c>
      <c r="Z107" s="18">
        <f t="shared" ca="1" si="15"/>
        <v>995.87124999999992</v>
      </c>
      <c r="AA107" s="18">
        <f t="shared" ca="1" si="16"/>
        <v>150.38185783200001</v>
      </c>
      <c r="AB107" s="18">
        <f t="shared" ca="1" si="17"/>
        <v>32.986988169600004</v>
      </c>
      <c r="AC107" s="18">
        <f t="shared" ca="1" si="18"/>
        <v>43.465207941119999</v>
      </c>
      <c r="AD107" s="18">
        <f t="shared" ca="1" si="19"/>
        <v>90.229114699199997</v>
      </c>
      <c r="AE107" s="18">
        <f t="shared" ca="1" si="20"/>
        <v>10.478219771520001</v>
      </c>
      <c r="AF107" s="18">
        <f t="shared" ca="1" si="21"/>
        <v>83.745562880000023</v>
      </c>
      <c r="AG107" t="str">
        <f t="shared" si="14"/>
        <v/>
      </c>
    </row>
    <row r="108" spans="1:33" x14ac:dyDescent="0.3">
      <c r="A108" s="2" t="s">
        <v>103</v>
      </c>
      <c r="B108" t="s">
        <v>770</v>
      </c>
      <c r="D108" t="s">
        <v>437</v>
      </c>
      <c r="E108" s="1" t="s">
        <v>410</v>
      </c>
      <c r="F108" s="1" t="s">
        <v>465</v>
      </c>
      <c r="G108" s="7">
        <v>27054</v>
      </c>
      <c r="H108" s="7">
        <v>40692</v>
      </c>
      <c r="I108" s="1" t="s">
        <v>1081</v>
      </c>
      <c r="M108" s="6" t="s">
        <v>1281</v>
      </c>
      <c r="N108" s="6" t="s">
        <v>1041</v>
      </c>
      <c r="O108" s="6" t="s">
        <v>1465</v>
      </c>
      <c r="P108" s="12" t="s">
        <v>1002</v>
      </c>
      <c r="Q108" s="15" t="str">
        <f>VLOOKUP(P108,functions!$A$2:$H$69,3,FALSE)</f>
        <v>Acquisitor</v>
      </c>
      <c r="R108" s="15"/>
      <c r="S108" s="17">
        <f>VLOOKUP(P108,functions!$A$2:$H$69,8,FALSE)</f>
        <v>4</v>
      </c>
      <c r="T108" s="17">
        <f t="shared" ca="1" si="11"/>
        <v>7</v>
      </c>
      <c r="U108" s="18">
        <f ca="1">VLOOKUP(T108,'salary scales'!$A$1:$F$10,S108+1,FALSE)</f>
        <v>2168.02</v>
      </c>
      <c r="V108" s="23">
        <f>VLOOKUP(P108,functions!$A$2:$H$69,5,FALSE)</f>
        <v>0.6</v>
      </c>
      <c r="X108" s="18">
        <f t="shared" ca="1" si="12"/>
        <v>1300.8119999999999</v>
      </c>
      <c r="Y108" s="18">
        <f t="shared" ca="1" si="13"/>
        <v>104.06496</v>
      </c>
      <c r="Z108" s="18">
        <f t="shared" ca="1" si="15"/>
        <v>995.87124999999992</v>
      </c>
      <c r="AA108" s="18">
        <f t="shared" ca="1" si="16"/>
        <v>100.81292999999999</v>
      </c>
      <c r="AB108" s="18">
        <f t="shared" ca="1" si="17"/>
        <v>22.113803999999998</v>
      </c>
      <c r="AC108" s="18">
        <f t="shared" ca="1" si="18"/>
        <v>29.138188799999998</v>
      </c>
      <c r="AD108" s="18">
        <f t="shared" ca="1" si="19"/>
        <v>60.487757999999992</v>
      </c>
      <c r="AE108" s="18">
        <f t="shared" ca="1" si="20"/>
        <v>7.0243848</v>
      </c>
      <c r="AF108" s="18">
        <f t="shared" ca="1" si="21"/>
        <v>63.94619999999999</v>
      </c>
      <c r="AG108" t="str">
        <f t="shared" si="14"/>
        <v/>
      </c>
    </row>
    <row r="109" spans="1:33" x14ac:dyDescent="0.3">
      <c r="A109" s="2" t="s">
        <v>104</v>
      </c>
      <c r="B109" t="s">
        <v>961</v>
      </c>
      <c r="D109" t="s">
        <v>629</v>
      </c>
      <c r="E109" s="1" t="s">
        <v>410</v>
      </c>
      <c r="F109" s="1" t="s">
        <v>465</v>
      </c>
      <c r="G109" s="7">
        <v>28244</v>
      </c>
      <c r="H109" s="7">
        <v>40559</v>
      </c>
      <c r="I109" s="1" t="s">
        <v>1081</v>
      </c>
      <c r="J109" s="47">
        <v>14</v>
      </c>
      <c r="K109" s="47">
        <v>1</v>
      </c>
      <c r="L109" s="49" t="s">
        <v>1426</v>
      </c>
      <c r="M109" s="6" t="s">
        <v>1281</v>
      </c>
      <c r="N109" s="6" t="s">
        <v>1438</v>
      </c>
      <c r="O109" s="6" t="s">
        <v>1448</v>
      </c>
      <c r="P109" s="12" t="s">
        <v>1060</v>
      </c>
      <c r="Q109" s="15" t="str">
        <f>VLOOKUP(P109,functions!$A$2:$H$69,3,FALSE)</f>
        <v>Logistics employee loading and unloading</v>
      </c>
      <c r="R109" s="15"/>
      <c r="S109" s="17">
        <f>VLOOKUP(P109,functions!$A$2:$H$69,8,FALSE)</f>
        <v>1</v>
      </c>
      <c r="T109" s="17">
        <f t="shared" ca="1" si="11"/>
        <v>7</v>
      </c>
      <c r="U109" s="18">
        <f ca="1">VLOOKUP(T109,'salary scales'!$A$1:$F$10,S109+1,FALSE)</f>
        <v>1861.13</v>
      </c>
      <c r="V109" s="23">
        <f>VLOOKUP(P109,functions!$A$2:$H$69,5,FALSE)</f>
        <v>1</v>
      </c>
      <c r="X109" s="18">
        <f t="shared" ca="1" si="12"/>
        <v>1861.13</v>
      </c>
      <c r="Y109" s="18">
        <f t="shared" ca="1" si="13"/>
        <v>148.8904</v>
      </c>
      <c r="Z109" s="18">
        <f t="shared" ca="1" si="15"/>
        <v>995.87124999999992</v>
      </c>
      <c r="AA109" s="18">
        <f t="shared" ca="1" si="16"/>
        <v>144.23757500000002</v>
      </c>
      <c r="AB109" s="18">
        <f t="shared" ca="1" si="17"/>
        <v>31.639210000000006</v>
      </c>
      <c r="AC109" s="18">
        <f t="shared" ca="1" si="18"/>
        <v>41.689312000000001</v>
      </c>
      <c r="AD109" s="18">
        <f t="shared" ca="1" si="19"/>
        <v>86.542545000000004</v>
      </c>
      <c r="AE109" s="18">
        <f t="shared" ca="1" si="20"/>
        <v>10.050102000000001</v>
      </c>
      <c r="AF109" s="18">
        <f t="shared" ca="1" si="21"/>
        <v>75.888000000000019</v>
      </c>
      <c r="AG109" t="str">
        <f t="shared" si="14"/>
        <v/>
      </c>
    </row>
    <row r="110" spans="1:33" x14ac:dyDescent="0.3">
      <c r="A110" s="2" t="s">
        <v>105</v>
      </c>
      <c r="B110" t="s">
        <v>961</v>
      </c>
      <c r="D110" t="s">
        <v>631</v>
      </c>
      <c r="E110" s="1" t="s">
        <v>410</v>
      </c>
      <c r="F110" s="1" t="s">
        <v>465</v>
      </c>
      <c r="G110" s="7">
        <v>24645</v>
      </c>
      <c r="H110" s="7">
        <v>40487</v>
      </c>
      <c r="I110" s="1" t="s">
        <v>1081</v>
      </c>
      <c r="M110" s="6" t="s">
        <v>1281</v>
      </c>
      <c r="N110" s="6" t="s">
        <v>1435</v>
      </c>
      <c r="O110" s="6" t="s">
        <v>1443</v>
      </c>
      <c r="P110" s="12" t="s">
        <v>1053</v>
      </c>
      <c r="Q110" s="15" t="str">
        <f>VLOOKUP(P110,functions!$A$2:$H$69,3,FALSE)</f>
        <v>Production worker</v>
      </c>
      <c r="R110" s="15"/>
      <c r="S110" s="17">
        <f>VLOOKUP(P110,functions!$A$2:$H$69,8,FALSE)</f>
        <v>2</v>
      </c>
      <c r="T110" s="17">
        <f t="shared" ca="1" si="11"/>
        <v>8</v>
      </c>
      <c r="U110" s="18">
        <f ca="1">VLOOKUP(T110,'salary scales'!$A$1:$F$10,S110+1,FALSE)</f>
        <v>1939.17</v>
      </c>
      <c r="V110" s="23">
        <f>VLOOKUP(P110,functions!$A$2:$H$69,5,FALSE)</f>
        <v>1.00064</v>
      </c>
      <c r="X110" s="18">
        <f t="shared" ca="1" si="12"/>
        <v>1940.4110688000001</v>
      </c>
      <c r="Y110" s="18">
        <f t="shared" ca="1" si="13"/>
        <v>155.232885504</v>
      </c>
      <c r="Z110" s="18">
        <f t="shared" ca="1" si="15"/>
        <v>995.87124999999992</v>
      </c>
      <c r="AA110" s="18">
        <f t="shared" ca="1" si="16"/>
        <v>150.38185783200001</v>
      </c>
      <c r="AB110" s="18">
        <f t="shared" ca="1" si="17"/>
        <v>32.986988169600004</v>
      </c>
      <c r="AC110" s="18">
        <f t="shared" ca="1" si="18"/>
        <v>43.465207941119999</v>
      </c>
      <c r="AD110" s="18">
        <f t="shared" ca="1" si="19"/>
        <v>90.229114699199997</v>
      </c>
      <c r="AE110" s="18">
        <f t="shared" ca="1" si="20"/>
        <v>10.478219771520001</v>
      </c>
      <c r="AF110" s="18">
        <f t="shared" ca="1" si="21"/>
        <v>83.745562880000023</v>
      </c>
      <c r="AG110" t="str">
        <f t="shared" si="14"/>
        <v/>
      </c>
    </row>
    <row r="111" spans="1:33" x14ac:dyDescent="0.3">
      <c r="A111" s="2" t="s">
        <v>106</v>
      </c>
      <c r="B111" t="s">
        <v>962</v>
      </c>
      <c r="D111" t="s">
        <v>624</v>
      </c>
      <c r="E111" s="1" t="s">
        <v>410</v>
      </c>
      <c r="F111" s="1" t="s">
        <v>729</v>
      </c>
      <c r="G111" s="7">
        <v>30286</v>
      </c>
      <c r="H111" s="7">
        <v>40544</v>
      </c>
      <c r="I111" s="1" t="s">
        <v>1081</v>
      </c>
      <c r="M111" s="6" t="s">
        <v>1281</v>
      </c>
      <c r="N111" s="6" t="s">
        <v>1435</v>
      </c>
      <c r="O111" s="6" t="s">
        <v>1446</v>
      </c>
      <c r="P111" s="12" t="s">
        <v>1053</v>
      </c>
      <c r="Q111" s="15" t="str">
        <f>VLOOKUP(P111,functions!$A$2:$H$69,3,FALSE)</f>
        <v>Production worker</v>
      </c>
      <c r="R111" s="15" t="s">
        <v>1082</v>
      </c>
      <c r="S111" s="17">
        <f>VLOOKUP(P111,functions!$A$2:$H$69,8,FALSE)</f>
        <v>2</v>
      </c>
      <c r="T111" s="17">
        <f t="shared" ca="1" si="11"/>
        <v>7</v>
      </c>
      <c r="U111" s="18">
        <f ca="1">VLOOKUP(T111,'salary scales'!$A$1:$F$10,S111+1,FALSE)</f>
        <v>1939.17</v>
      </c>
      <c r="V111" s="23">
        <f>VLOOKUP(P111,functions!$A$2:$H$69,5,FALSE)</f>
        <v>1.00064</v>
      </c>
      <c r="X111" s="18">
        <f t="shared" ca="1" si="12"/>
        <v>1940.4110688000001</v>
      </c>
      <c r="Y111" s="18">
        <f t="shared" ca="1" si="13"/>
        <v>155.232885504</v>
      </c>
      <c r="Z111" s="18">
        <f t="shared" ca="1" si="15"/>
        <v>995.87124999999992</v>
      </c>
      <c r="AA111" s="18">
        <f t="shared" ca="1" si="16"/>
        <v>150.38185783200001</v>
      </c>
      <c r="AB111" s="18">
        <f t="shared" ca="1" si="17"/>
        <v>32.986988169600004</v>
      </c>
      <c r="AC111" s="18">
        <f t="shared" ca="1" si="18"/>
        <v>43.465207941119999</v>
      </c>
      <c r="AD111" s="18">
        <f t="shared" ca="1" si="19"/>
        <v>90.229114699199997</v>
      </c>
      <c r="AE111" s="18">
        <f t="shared" ca="1" si="20"/>
        <v>10.478219771520001</v>
      </c>
      <c r="AF111" s="18">
        <f t="shared" ca="1" si="21"/>
        <v>83.745562880000023</v>
      </c>
      <c r="AG111" t="str">
        <f t="shared" si="14"/>
        <v/>
      </c>
    </row>
    <row r="112" spans="1:33" x14ac:dyDescent="0.3">
      <c r="A112" s="2" t="s">
        <v>107</v>
      </c>
      <c r="B112" t="s">
        <v>795</v>
      </c>
      <c r="D112" t="s">
        <v>687</v>
      </c>
      <c r="E112" s="1" t="s">
        <v>1467</v>
      </c>
      <c r="F112" s="1" t="s">
        <v>465</v>
      </c>
      <c r="G112" s="7">
        <v>19849</v>
      </c>
      <c r="H112" s="7">
        <v>39232</v>
      </c>
      <c r="I112" s="1" t="s">
        <v>1081</v>
      </c>
      <c r="J112" s="47">
        <v>1</v>
      </c>
      <c r="K112" s="47">
        <v>1</v>
      </c>
      <c r="L112" s="49" t="s">
        <v>1422</v>
      </c>
      <c r="M112" s="6" t="s">
        <v>1281</v>
      </c>
      <c r="N112" s="6" t="s">
        <v>1335</v>
      </c>
      <c r="O112" s="6" t="s">
        <v>1445</v>
      </c>
      <c r="P112" s="12" t="s">
        <v>1021</v>
      </c>
      <c r="Q112" s="15" t="str">
        <f>VLOOKUP(P112,functions!$A$2:$H$69,3,FALSE)</f>
        <v>In-house sales employee</v>
      </c>
      <c r="R112" s="15"/>
      <c r="S112" s="17">
        <f>VLOOKUP(P112,functions!$A$2:$H$69,8,FALSE)</f>
        <v>3</v>
      </c>
      <c r="T112" s="17">
        <f t="shared" ca="1" si="11"/>
        <v>11</v>
      </c>
      <c r="U112" s="18" t="e">
        <f ca="1">VLOOKUP(T112,'salary scales'!$A$1:$F$10,S112+1,FALSE)</f>
        <v>#N/A</v>
      </c>
      <c r="V112" s="23">
        <f>VLOOKUP(P112,functions!$A$2:$H$69,5,FALSE)</f>
        <v>0.6</v>
      </c>
      <c r="X112" s="18" t="e">
        <f t="shared" ca="1" si="12"/>
        <v>#N/A</v>
      </c>
      <c r="Y112" s="18" t="e">
        <f t="shared" ca="1" si="13"/>
        <v>#N/A</v>
      </c>
      <c r="Z112" s="18" t="e">
        <f t="shared" ca="1" si="15"/>
        <v>#N/A</v>
      </c>
      <c r="AA112" s="18" t="e">
        <f t="shared" ca="1" si="16"/>
        <v>#N/A</v>
      </c>
      <c r="AB112" s="18" t="e">
        <f t="shared" ca="1" si="17"/>
        <v>#N/A</v>
      </c>
      <c r="AC112" s="18" t="e">
        <f t="shared" ca="1" si="18"/>
        <v>#N/A</v>
      </c>
      <c r="AD112" s="18" t="e">
        <f t="shared" ca="1" si="19"/>
        <v>#N/A</v>
      </c>
      <c r="AE112" s="18" t="e">
        <f t="shared" ca="1" si="20"/>
        <v>#N/A</v>
      </c>
      <c r="AF112" s="18" t="e">
        <f t="shared" ca="1" si="21"/>
        <v>#N/A</v>
      </c>
      <c r="AG112" t="str">
        <f t="shared" si="14"/>
        <v/>
      </c>
    </row>
    <row r="113" spans="1:33" x14ac:dyDescent="0.3">
      <c r="A113" s="2" t="s">
        <v>108</v>
      </c>
      <c r="B113" t="s">
        <v>856</v>
      </c>
      <c r="C113" t="s">
        <v>855</v>
      </c>
      <c r="D113" t="s">
        <v>711</v>
      </c>
      <c r="E113" s="1" t="s">
        <v>1467</v>
      </c>
      <c r="F113" s="1" t="s">
        <v>465</v>
      </c>
      <c r="G113" s="7">
        <v>22693</v>
      </c>
      <c r="H113" s="7">
        <v>41404</v>
      </c>
      <c r="I113" s="1" t="s">
        <v>1081</v>
      </c>
      <c r="J113" s="47">
        <v>12</v>
      </c>
      <c r="K113" s="47">
        <v>5</v>
      </c>
      <c r="L113" s="49" t="s">
        <v>1291</v>
      </c>
      <c r="M113" s="6" t="s">
        <v>1281</v>
      </c>
      <c r="N113" s="6" t="s">
        <v>1438</v>
      </c>
      <c r="O113" s="6" t="s">
        <v>1448</v>
      </c>
      <c r="P113" s="12" t="s">
        <v>1060</v>
      </c>
      <c r="Q113" s="15" t="str">
        <f>VLOOKUP(P113,functions!$A$2:$H$69,3,FALSE)</f>
        <v>Logistics employee loading and unloading</v>
      </c>
      <c r="R113" s="15"/>
      <c r="S113" s="17">
        <f>VLOOKUP(P113,functions!$A$2:$H$69,8,FALSE)</f>
        <v>1</v>
      </c>
      <c r="T113" s="17">
        <f t="shared" ca="1" si="11"/>
        <v>5</v>
      </c>
      <c r="U113" s="18">
        <f ca="1">VLOOKUP(T113,'salary scales'!$A$1:$F$10,S113+1,FALSE)</f>
        <v>1829.7</v>
      </c>
      <c r="V113" s="23">
        <f>VLOOKUP(P113,functions!$A$2:$H$69,5,FALSE)</f>
        <v>1</v>
      </c>
      <c r="X113" s="18">
        <f t="shared" ca="1" si="12"/>
        <v>1829.7</v>
      </c>
      <c r="Y113" s="18">
        <f t="shared" ca="1" si="13"/>
        <v>146.376</v>
      </c>
      <c r="Z113" s="18">
        <f t="shared" ca="1" si="15"/>
        <v>995.87124999999992</v>
      </c>
      <c r="AA113" s="18">
        <f t="shared" ca="1" si="16"/>
        <v>141.80175</v>
      </c>
      <c r="AB113" s="18">
        <f t="shared" ca="1" si="17"/>
        <v>31.104900000000004</v>
      </c>
      <c r="AC113" s="18">
        <f t="shared" ca="1" si="18"/>
        <v>40.985280000000003</v>
      </c>
      <c r="AD113" s="18">
        <f t="shared" ca="1" si="19"/>
        <v>85.081050000000005</v>
      </c>
      <c r="AE113" s="18">
        <f t="shared" ca="1" si="20"/>
        <v>9.8803800000000006</v>
      </c>
      <c r="AF113" s="18">
        <f t="shared" ca="1" si="21"/>
        <v>72.745000000000005</v>
      </c>
      <c r="AG113">
        <f t="shared" si="14"/>
        <v>1</v>
      </c>
    </row>
    <row r="114" spans="1:33" x14ac:dyDescent="0.3">
      <c r="A114" s="2" t="s">
        <v>109</v>
      </c>
      <c r="B114" t="s">
        <v>893</v>
      </c>
      <c r="D114" t="s">
        <v>480</v>
      </c>
      <c r="E114" s="1" t="s">
        <v>410</v>
      </c>
      <c r="F114" s="1" t="s">
        <v>465</v>
      </c>
      <c r="G114" s="7">
        <v>25527</v>
      </c>
      <c r="H114" s="7">
        <v>39948</v>
      </c>
      <c r="I114" s="1" t="s">
        <v>1081</v>
      </c>
      <c r="M114" s="6" t="s">
        <v>1281</v>
      </c>
      <c r="N114" s="6" t="s">
        <v>1438</v>
      </c>
      <c r="O114" s="6" t="s">
        <v>1448</v>
      </c>
      <c r="P114" s="12" t="s">
        <v>1056</v>
      </c>
      <c r="Q114" s="15" t="str">
        <f>VLOOKUP(P114,functions!$A$2:$H$69,3,FALSE)</f>
        <v>Team leader Load and Unload</v>
      </c>
      <c r="R114" s="15" t="s">
        <v>1083</v>
      </c>
      <c r="S114" s="17">
        <f>VLOOKUP(P114,functions!$A$2:$H$69,8,FALSE)</f>
        <v>3</v>
      </c>
      <c r="T114" s="17">
        <f t="shared" ca="1" si="11"/>
        <v>9</v>
      </c>
      <c r="U114" s="18">
        <f ca="1">VLOOKUP(T114,'salary scales'!$A$1:$F$10,S114+1,FALSE)</f>
        <v>2124.06</v>
      </c>
      <c r="V114" s="23">
        <f>VLOOKUP(P114,functions!$A$2:$H$69,5,FALSE)</f>
        <v>1</v>
      </c>
      <c r="X114" s="18">
        <f t="shared" ca="1" si="12"/>
        <v>2124.06</v>
      </c>
      <c r="Y114" s="18">
        <f t="shared" ca="1" si="13"/>
        <v>169.9248</v>
      </c>
      <c r="Z114" s="18">
        <f t="shared" ca="1" si="15"/>
        <v>995.87124999999992</v>
      </c>
      <c r="AA114" s="18">
        <f t="shared" ca="1" si="16"/>
        <v>164.61464999999998</v>
      </c>
      <c r="AB114" s="18">
        <f t="shared" ca="1" si="17"/>
        <v>36.109020000000001</v>
      </c>
      <c r="AC114" s="18">
        <f t="shared" ca="1" si="18"/>
        <v>47.578944</v>
      </c>
      <c r="AD114" s="18">
        <f t="shared" ca="1" si="19"/>
        <v>98.768789999999996</v>
      </c>
      <c r="AE114" s="18">
        <f t="shared" ca="1" si="20"/>
        <v>11.469924000000001</v>
      </c>
      <c r="AF114" s="18">
        <f t="shared" ca="1" si="21"/>
        <v>102.181</v>
      </c>
      <c r="AG114" t="str">
        <f t="shared" si="14"/>
        <v/>
      </c>
    </row>
    <row r="115" spans="1:33" x14ac:dyDescent="0.3">
      <c r="A115" s="2" t="s">
        <v>110</v>
      </c>
      <c r="B115" t="s">
        <v>944</v>
      </c>
      <c r="D115" t="s">
        <v>515</v>
      </c>
      <c r="E115" s="1" t="s">
        <v>410</v>
      </c>
      <c r="F115" s="1" t="s">
        <v>465</v>
      </c>
      <c r="G115" s="7">
        <v>23639</v>
      </c>
      <c r="H115" s="7">
        <v>39506</v>
      </c>
      <c r="I115" s="1" t="s">
        <v>1081</v>
      </c>
      <c r="J115" s="47">
        <v>2</v>
      </c>
      <c r="K115" s="47">
        <v>1</v>
      </c>
      <c r="L115" s="49" t="s">
        <v>1422</v>
      </c>
      <c r="M115" s="6" t="s">
        <v>1281</v>
      </c>
      <c r="N115" s="6" t="s">
        <v>1335</v>
      </c>
      <c r="O115" s="6" t="s">
        <v>1046</v>
      </c>
      <c r="P115" s="12" t="s">
        <v>1025</v>
      </c>
      <c r="Q115" s="15" t="str">
        <f>VLOOKUP(P115,functions!$A$2:$H$69,3,FALSE)</f>
        <v>Marketeer</v>
      </c>
      <c r="R115" s="15"/>
      <c r="S115" s="17">
        <f>VLOOKUP(P115,functions!$A$2:$H$69,8,FALSE)</f>
        <v>2</v>
      </c>
      <c r="T115" s="17">
        <f t="shared" ca="1" si="11"/>
        <v>10</v>
      </c>
      <c r="U115" s="18" t="e">
        <f ca="1">VLOOKUP(T115,'salary scales'!$A$1:$F$10,S115+1,FALSE)</f>
        <v>#N/A</v>
      </c>
      <c r="V115" s="23">
        <f>VLOOKUP(P115,functions!$A$2:$H$69,5,FALSE)</f>
        <v>0.6</v>
      </c>
      <c r="X115" s="18" t="e">
        <f t="shared" ca="1" si="12"/>
        <v>#N/A</v>
      </c>
      <c r="Y115" s="18" t="e">
        <f t="shared" ca="1" si="13"/>
        <v>#N/A</v>
      </c>
      <c r="Z115" s="18" t="e">
        <f t="shared" ca="1" si="15"/>
        <v>#N/A</v>
      </c>
      <c r="AA115" s="18" t="e">
        <f t="shared" ca="1" si="16"/>
        <v>#N/A</v>
      </c>
      <c r="AB115" s="18" t="e">
        <f t="shared" ca="1" si="17"/>
        <v>#N/A</v>
      </c>
      <c r="AC115" s="18" t="e">
        <f t="shared" ca="1" si="18"/>
        <v>#N/A</v>
      </c>
      <c r="AD115" s="18" t="e">
        <f t="shared" ca="1" si="19"/>
        <v>#N/A</v>
      </c>
      <c r="AE115" s="18" t="e">
        <f t="shared" ca="1" si="20"/>
        <v>#N/A</v>
      </c>
      <c r="AF115" s="18" t="e">
        <f t="shared" ca="1" si="21"/>
        <v>#N/A</v>
      </c>
      <c r="AG115" t="str">
        <f t="shared" si="14"/>
        <v/>
      </c>
    </row>
    <row r="116" spans="1:33" x14ac:dyDescent="0.3">
      <c r="A116" s="2" t="s">
        <v>111</v>
      </c>
      <c r="B116" t="s">
        <v>963</v>
      </c>
      <c r="D116" t="s">
        <v>621</v>
      </c>
      <c r="E116" s="1" t="s">
        <v>410</v>
      </c>
      <c r="F116" s="1" t="s">
        <v>466</v>
      </c>
      <c r="G116" s="7">
        <v>31344</v>
      </c>
      <c r="H116" s="7">
        <v>39236</v>
      </c>
      <c r="I116" s="1" t="s">
        <v>1081</v>
      </c>
      <c r="M116" s="6" t="s">
        <v>1281</v>
      </c>
      <c r="N116" s="6" t="s">
        <v>1438</v>
      </c>
      <c r="O116" s="6" t="s">
        <v>1449</v>
      </c>
      <c r="P116" s="12" t="s">
        <v>1057</v>
      </c>
      <c r="Q116" s="15" t="str">
        <f>VLOOKUP(P116,functions!$A$2:$H$69,3,FALSE)</f>
        <v>Forklift driver</v>
      </c>
      <c r="R116" s="15"/>
      <c r="S116" s="17">
        <f>VLOOKUP(P116,functions!$A$2:$H$69,8,FALSE)</f>
        <v>2</v>
      </c>
      <c r="T116" s="17">
        <f t="shared" ca="1" si="11"/>
        <v>11</v>
      </c>
      <c r="U116" s="18" t="e">
        <f ca="1">VLOOKUP(T116,'salary scales'!$A$1:$F$10,S116+1,FALSE)</f>
        <v>#N/A</v>
      </c>
      <c r="V116" s="23">
        <f>VLOOKUP(P116,functions!$A$2:$H$69,5,FALSE)</f>
        <v>1</v>
      </c>
      <c r="X116" s="18" t="e">
        <f t="shared" ca="1" si="12"/>
        <v>#N/A</v>
      </c>
      <c r="Y116" s="18" t="e">
        <f t="shared" ca="1" si="13"/>
        <v>#N/A</v>
      </c>
      <c r="Z116" s="18" t="e">
        <f t="shared" ca="1" si="15"/>
        <v>#N/A</v>
      </c>
      <c r="AA116" s="18" t="e">
        <f t="shared" ca="1" si="16"/>
        <v>#N/A</v>
      </c>
      <c r="AB116" s="18" t="e">
        <f t="shared" ca="1" si="17"/>
        <v>#N/A</v>
      </c>
      <c r="AC116" s="18" t="e">
        <f t="shared" ca="1" si="18"/>
        <v>#N/A</v>
      </c>
      <c r="AD116" s="18" t="e">
        <f t="shared" ca="1" si="19"/>
        <v>#N/A</v>
      </c>
      <c r="AE116" s="18" t="e">
        <f t="shared" ca="1" si="20"/>
        <v>#N/A</v>
      </c>
      <c r="AF116" s="18" t="e">
        <f t="shared" ca="1" si="21"/>
        <v>#N/A</v>
      </c>
      <c r="AG116" t="str">
        <f t="shared" si="14"/>
        <v/>
      </c>
    </row>
    <row r="117" spans="1:33" x14ac:dyDescent="0.3">
      <c r="A117" s="2" t="s">
        <v>112</v>
      </c>
      <c r="B117" t="s">
        <v>761</v>
      </c>
      <c r="D117" t="s">
        <v>667</v>
      </c>
      <c r="E117" s="1" t="s">
        <v>1467</v>
      </c>
      <c r="F117" s="1" t="s">
        <v>465</v>
      </c>
      <c r="G117" s="7">
        <v>27147</v>
      </c>
      <c r="H117" s="7">
        <v>39454</v>
      </c>
      <c r="I117" s="1" t="s">
        <v>1420</v>
      </c>
      <c r="J117" s="47">
        <v>10</v>
      </c>
      <c r="K117" s="47">
        <v>2</v>
      </c>
      <c r="L117" s="49" t="s">
        <v>1422</v>
      </c>
      <c r="M117" s="6" t="s">
        <v>1281</v>
      </c>
      <c r="N117" s="6" t="s">
        <v>1335</v>
      </c>
      <c r="O117" s="6" t="s">
        <v>1061</v>
      </c>
      <c r="P117" s="12" t="s">
        <v>1022</v>
      </c>
      <c r="Q117" s="15" t="str">
        <f>VLOOKUP(P117,functions!$A$2:$H$69,3,FALSE)</f>
        <v>Planner</v>
      </c>
      <c r="R117" s="15"/>
      <c r="S117" s="17">
        <f>VLOOKUP(P117,functions!$A$2:$H$69,8,FALSE)</f>
        <v>2</v>
      </c>
      <c r="T117" s="17">
        <f t="shared" ca="1" si="11"/>
        <v>10</v>
      </c>
      <c r="U117" s="18" t="e">
        <f ca="1">VLOOKUP(T117,'salary scales'!$A$1:$F$10,S117+1,FALSE)</f>
        <v>#N/A</v>
      </c>
      <c r="V117" s="23">
        <f>VLOOKUP(P117,functions!$A$2:$H$69,5,FALSE)</f>
        <v>1</v>
      </c>
      <c r="X117" s="18" t="e">
        <f t="shared" ca="1" si="12"/>
        <v>#N/A</v>
      </c>
      <c r="Y117" s="18" t="e">
        <f t="shared" ca="1" si="13"/>
        <v>#N/A</v>
      </c>
      <c r="Z117" s="18" t="e">
        <f t="shared" ca="1" si="15"/>
        <v>#N/A</v>
      </c>
      <c r="AA117" s="18" t="e">
        <f t="shared" ca="1" si="16"/>
        <v>#N/A</v>
      </c>
      <c r="AB117" s="18" t="e">
        <f t="shared" ca="1" si="17"/>
        <v>#N/A</v>
      </c>
      <c r="AC117" s="18" t="e">
        <f t="shared" ca="1" si="18"/>
        <v>#N/A</v>
      </c>
      <c r="AD117" s="18" t="e">
        <f t="shared" ca="1" si="19"/>
        <v>#N/A</v>
      </c>
      <c r="AE117" s="18" t="e">
        <f t="shared" ca="1" si="20"/>
        <v>#N/A</v>
      </c>
      <c r="AF117" s="18" t="e">
        <f t="shared" ca="1" si="21"/>
        <v>#N/A</v>
      </c>
      <c r="AG117" t="str">
        <f t="shared" si="14"/>
        <v/>
      </c>
    </row>
    <row r="118" spans="1:33" x14ac:dyDescent="0.3">
      <c r="A118" s="2" t="s">
        <v>113</v>
      </c>
      <c r="B118" t="s">
        <v>736</v>
      </c>
      <c r="D118" t="s">
        <v>413</v>
      </c>
      <c r="E118" s="1" t="s">
        <v>410</v>
      </c>
      <c r="F118" s="1" t="s">
        <v>465</v>
      </c>
      <c r="G118" s="7">
        <v>28477</v>
      </c>
      <c r="H118" s="7">
        <v>40839</v>
      </c>
      <c r="I118" s="1" t="s">
        <v>1081</v>
      </c>
      <c r="J118" s="47">
        <v>5</v>
      </c>
      <c r="K118" s="47">
        <v>2</v>
      </c>
      <c r="L118" s="49" t="s">
        <v>1424</v>
      </c>
      <c r="M118" s="6" t="s">
        <v>1281</v>
      </c>
      <c r="N118" s="6" t="s">
        <v>1435</v>
      </c>
      <c r="O118" s="6" t="s">
        <v>1446</v>
      </c>
      <c r="P118" s="12" t="s">
        <v>1053</v>
      </c>
      <c r="Q118" s="15" t="str">
        <f>VLOOKUP(P118,functions!$A$2:$H$69,3,FALSE)</f>
        <v>Production worker</v>
      </c>
      <c r="R118" s="15" t="s">
        <v>1082</v>
      </c>
      <c r="S118" s="17">
        <f>VLOOKUP(P118,functions!$A$2:$H$69,8,FALSE)</f>
        <v>2</v>
      </c>
      <c r="T118" s="17">
        <f t="shared" ca="1" si="11"/>
        <v>7</v>
      </c>
      <c r="U118" s="18">
        <f ca="1">VLOOKUP(T118,'salary scales'!$A$1:$F$10,S118+1,FALSE)</f>
        <v>1939.17</v>
      </c>
      <c r="V118" s="23">
        <f>VLOOKUP(P118,functions!$A$2:$H$69,5,FALSE)</f>
        <v>1.00064</v>
      </c>
      <c r="X118" s="18">
        <f t="shared" ca="1" si="12"/>
        <v>1940.4110688000001</v>
      </c>
      <c r="Y118" s="18">
        <f t="shared" ca="1" si="13"/>
        <v>155.232885504</v>
      </c>
      <c r="Z118" s="18">
        <f t="shared" ca="1" si="15"/>
        <v>995.87124999999992</v>
      </c>
      <c r="AA118" s="18">
        <f t="shared" ca="1" si="16"/>
        <v>150.38185783200001</v>
      </c>
      <c r="AB118" s="18">
        <f t="shared" ca="1" si="17"/>
        <v>32.986988169600004</v>
      </c>
      <c r="AC118" s="18">
        <f t="shared" ca="1" si="18"/>
        <v>43.465207941119999</v>
      </c>
      <c r="AD118" s="18">
        <f t="shared" ca="1" si="19"/>
        <v>90.229114699199997</v>
      </c>
      <c r="AE118" s="18">
        <f t="shared" ca="1" si="20"/>
        <v>10.478219771520001</v>
      </c>
      <c r="AF118" s="18">
        <f t="shared" ca="1" si="21"/>
        <v>83.745562880000023</v>
      </c>
      <c r="AG118" t="str">
        <f t="shared" si="14"/>
        <v/>
      </c>
    </row>
    <row r="119" spans="1:33" x14ac:dyDescent="0.3">
      <c r="A119" s="2" t="s">
        <v>114</v>
      </c>
      <c r="B119" t="s">
        <v>736</v>
      </c>
      <c r="D119" t="s">
        <v>413</v>
      </c>
      <c r="E119" s="1" t="s">
        <v>410</v>
      </c>
      <c r="F119" s="1" t="s">
        <v>465</v>
      </c>
      <c r="G119" s="7">
        <v>27701</v>
      </c>
      <c r="H119" s="7">
        <v>41230</v>
      </c>
      <c r="I119" s="1" t="s">
        <v>1081</v>
      </c>
      <c r="J119" s="47">
        <v>3</v>
      </c>
      <c r="K119" s="47">
        <v>2</v>
      </c>
      <c r="L119" s="49" t="s">
        <v>1291</v>
      </c>
      <c r="M119" s="6" t="s">
        <v>1281</v>
      </c>
      <c r="N119" s="6" t="s">
        <v>1438</v>
      </c>
      <c r="O119" s="6" t="s">
        <v>1449</v>
      </c>
      <c r="P119" s="12" t="s">
        <v>1057</v>
      </c>
      <c r="Q119" s="15" t="str">
        <f>VLOOKUP(P119,functions!$A$2:$H$69,3,FALSE)</f>
        <v>Forklift driver</v>
      </c>
      <c r="R119" s="15"/>
      <c r="S119" s="17">
        <f>VLOOKUP(P119,functions!$A$2:$H$69,8,FALSE)</f>
        <v>2</v>
      </c>
      <c r="T119" s="17">
        <f t="shared" ca="1" si="11"/>
        <v>6</v>
      </c>
      <c r="U119" s="18">
        <f ca="1">VLOOKUP(T119,'salary scales'!$A$1:$F$10,S119+1,FALSE)</f>
        <v>1939.17</v>
      </c>
      <c r="V119" s="23">
        <f>VLOOKUP(P119,functions!$A$2:$H$69,5,FALSE)</f>
        <v>1</v>
      </c>
      <c r="X119" s="18">
        <f t="shared" ca="1" si="12"/>
        <v>1939.17</v>
      </c>
      <c r="Y119" s="18">
        <f t="shared" ca="1" si="13"/>
        <v>155.1336</v>
      </c>
      <c r="Z119" s="18">
        <f t="shared" ca="1" si="15"/>
        <v>995.87124999999992</v>
      </c>
      <c r="AA119" s="18">
        <f t="shared" ca="1" si="16"/>
        <v>150.285675</v>
      </c>
      <c r="AB119" s="18">
        <f t="shared" ca="1" si="17"/>
        <v>32.965890000000002</v>
      </c>
      <c r="AC119" s="18">
        <f t="shared" ca="1" si="18"/>
        <v>43.437407999999998</v>
      </c>
      <c r="AD119" s="18">
        <f t="shared" ca="1" si="19"/>
        <v>90.171405000000007</v>
      </c>
      <c r="AE119" s="18">
        <f t="shared" ca="1" si="20"/>
        <v>10.471518000000001</v>
      </c>
      <c r="AF119" s="18">
        <f t="shared" ca="1" si="21"/>
        <v>83.692000000000007</v>
      </c>
      <c r="AG119" t="str">
        <f t="shared" si="14"/>
        <v/>
      </c>
    </row>
    <row r="120" spans="1:33" x14ac:dyDescent="0.3">
      <c r="A120" s="2" t="s">
        <v>115</v>
      </c>
      <c r="B120" t="s">
        <v>736</v>
      </c>
      <c r="D120" t="s">
        <v>495</v>
      </c>
      <c r="E120" s="1" t="s">
        <v>1467</v>
      </c>
      <c r="F120" s="1" t="s">
        <v>465</v>
      </c>
      <c r="G120" s="7">
        <v>27388</v>
      </c>
      <c r="H120" s="7">
        <v>40372</v>
      </c>
      <c r="I120" s="1" t="s">
        <v>1081</v>
      </c>
      <c r="M120" s="6" t="s">
        <v>1281</v>
      </c>
      <c r="N120" s="6" t="s">
        <v>1435</v>
      </c>
      <c r="O120" s="6" t="s">
        <v>1464</v>
      </c>
      <c r="P120" s="12" t="s">
        <v>1051</v>
      </c>
      <c r="Q120" s="15" t="str">
        <f>VLOOKUP(P120,functions!$A$2:$H$69,3,FALSE)</f>
        <v>Planner</v>
      </c>
      <c r="R120" s="15"/>
      <c r="S120" s="17">
        <f>VLOOKUP(P120,functions!$A$2:$H$69,8,FALSE)</f>
        <v>3</v>
      </c>
      <c r="T120" s="17">
        <f t="shared" ca="1" si="11"/>
        <v>8</v>
      </c>
      <c r="U120" s="18">
        <f ca="1">VLOOKUP(T120,'salary scales'!$A$1:$F$10,S120+1,FALSE)</f>
        <v>2124.06</v>
      </c>
      <c r="V120" s="23">
        <f>VLOOKUP(P120,functions!$A$2:$H$69,5,FALSE)</f>
        <v>1</v>
      </c>
      <c r="X120" s="18">
        <f t="shared" ca="1" si="12"/>
        <v>2124.06</v>
      </c>
      <c r="Y120" s="18">
        <f t="shared" ca="1" si="13"/>
        <v>169.9248</v>
      </c>
      <c r="Z120" s="18">
        <f t="shared" ca="1" si="15"/>
        <v>995.87124999999992</v>
      </c>
      <c r="AA120" s="18">
        <f t="shared" ca="1" si="16"/>
        <v>164.61464999999998</v>
      </c>
      <c r="AB120" s="18">
        <f t="shared" ca="1" si="17"/>
        <v>36.109020000000001</v>
      </c>
      <c r="AC120" s="18">
        <f t="shared" ca="1" si="18"/>
        <v>47.578944</v>
      </c>
      <c r="AD120" s="18">
        <f t="shared" ca="1" si="19"/>
        <v>98.768789999999996</v>
      </c>
      <c r="AE120" s="18">
        <f t="shared" ca="1" si="20"/>
        <v>11.469924000000001</v>
      </c>
      <c r="AF120" s="18">
        <f t="shared" ca="1" si="21"/>
        <v>102.181</v>
      </c>
      <c r="AG120" t="str">
        <f t="shared" si="14"/>
        <v/>
      </c>
    </row>
    <row r="121" spans="1:33" x14ac:dyDescent="0.3">
      <c r="A121" s="2" t="s">
        <v>116</v>
      </c>
      <c r="B121" t="s">
        <v>735</v>
      </c>
      <c r="D121" t="s">
        <v>412</v>
      </c>
      <c r="E121" s="1" t="s">
        <v>410</v>
      </c>
      <c r="F121" s="1" t="s">
        <v>465</v>
      </c>
      <c r="G121" s="7">
        <v>32972</v>
      </c>
      <c r="H121" s="7">
        <v>39748</v>
      </c>
      <c r="I121" s="1" t="s">
        <v>1420</v>
      </c>
      <c r="J121" s="47">
        <v>1</v>
      </c>
      <c r="K121" s="47">
        <v>1</v>
      </c>
      <c r="L121" s="49" t="s">
        <v>1422</v>
      </c>
      <c r="M121" s="6" t="s">
        <v>1281</v>
      </c>
      <c r="N121" s="6" t="s">
        <v>1435</v>
      </c>
      <c r="O121" s="6" t="s">
        <v>1446</v>
      </c>
      <c r="P121" s="12" t="s">
        <v>1052</v>
      </c>
      <c r="Q121" s="15" t="str">
        <f>VLOOKUP(P121,functions!$A$2:$H$69,3,FALSE)</f>
        <v>Team leader</v>
      </c>
      <c r="R121" s="15" t="s">
        <v>1083</v>
      </c>
      <c r="S121" s="17">
        <f>VLOOKUP(P121,functions!$A$2:$H$69,8,FALSE)</f>
        <v>3</v>
      </c>
      <c r="T121" s="17">
        <f t="shared" ca="1" si="11"/>
        <v>10</v>
      </c>
      <c r="U121" s="18" t="e">
        <f ca="1">VLOOKUP(T121,'salary scales'!$A$1:$F$10,S121+1,FALSE)</f>
        <v>#N/A</v>
      </c>
      <c r="V121" s="23">
        <f>VLOOKUP(P121,functions!$A$2:$H$69,5,FALSE)</f>
        <v>1.00064</v>
      </c>
      <c r="X121" s="18" t="e">
        <f t="shared" ca="1" si="12"/>
        <v>#N/A</v>
      </c>
      <c r="Y121" s="18" t="e">
        <f t="shared" ca="1" si="13"/>
        <v>#N/A</v>
      </c>
      <c r="Z121" s="18" t="e">
        <f t="shared" ca="1" si="15"/>
        <v>#N/A</v>
      </c>
      <c r="AA121" s="18" t="e">
        <f t="shared" ca="1" si="16"/>
        <v>#N/A</v>
      </c>
      <c r="AB121" s="18" t="e">
        <f t="shared" ca="1" si="17"/>
        <v>#N/A</v>
      </c>
      <c r="AC121" s="18" t="e">
        <f t="shared" ca="1" si="18"/>
        <v>#N/A</v>
      </c>
      <c r="AD121" s="18" t="e">
        <f t="shared" ca="1" si="19"/>
        <v>#N/A</v>
      </c>
      <c r="AE121" s="18" t="e">
        <f t="shared" ca="1" si="20"/>
        <v>#N/A</v>
      </c>
      <c r="AF121" s="18" t="e">
        <f t="shared" ca="1" si="21"/>
        <v>#N/A</v>
      </c>
      <c r="AG121" t="str">
        <f t="shared" si="14"/>
        <v/>
      </c>
    </row>
    <row r="122" spans="1:33" x14ac:dyDescent="0.3">
      <c r="A122" s="2" t="s">
        <v>117</v>
      </c>
      <c r="B122" t="s">
        <v>735</v>
      </c>
      <c r="D122" t="s">
        <v>495</v>
      </c>
      <c r="E122" s="1" t="s">
        <v>1467</v>
      </c>
      <c r="F122" s="1" t="s">
        <v>465</v>
      </c>
      <c r="G122" s="7">
        <v>23395</v>
      </c>
      <c r="H122" s="7">
        <v>40683</v>
      </c>
      <c r="I122" s="1" t="s">
        <v>1081</v>
      </c>
      <c r="J122" s="47">
        <v>1</v>
      </c>
      <c r="K122" s="47">
        <v>1</v>
      </c>
      <c r="L122" s="49" t="s">
        <v>1422</v>
      </c>
      <c r="M122" s="6" t="s">
        <v>1283</v>
      </c>
      <c r="N122" s="6" t="s">
        <v>1405</v>
      </c>
      <c r="O122" s="6" t="s">
        <v>1444</v>
      </c>
      <c r="P122" s="12" t="s">
        <v>1078</v>
      </c>
      <c r="Q122" s="15" t="str">
        <f>VLOOKUP(P122,functions!$A$2:$H$69,3,FALSE)</f>
        <v>Receptionist</v>
      </c>
      <c r="R122" s="15"/>
      <c r="S122" s="17">
        <f>VLOOKUP(P122,functions!$A$2:$H$69,8,FALSE)</f>
        <v>2</v>
      </c>
      <c r="T122" s="17">
        <f t="shared" ca="1" si="11"/>
        <v>7</v>
      </c>
      <c r="U122" s="18">
        <f ca="1">VLOOKUP(T122,'salary scales'!$A$1:$F$10,S122+1,FALSE)</f>
        <v>1939.17</v>
      </c>
      <c r="V122" s="23">
        <f>VLOOKUP(P122,functions!$A$2:$H$69,5,FALSE)</f>
        <v>0.8</v>
      </c>
      <c r="X122" s="18">
        <f t="shared" ca="1" si="12"/>
        <v>1551.3360000000002</v>
      </c>
      <c r="Y122" s="18">
        <f t="shared" ca="1" si="13"/>
        <v>124.10688000000002</v>
      </c>
      <c r="Z122" s="18">
        <f t="shared" ca="1" si="15"/>
        <v>995.87124999999992</v>
      </c>
      <c r="AA122" s="18">
        <f t="shared" ca="1" si="16"/>
        <v>120.22854000000002</v>
      </c>
      <c r="AB122" s="18">
        <f t="shared" ca="1" si="17"/>
        <v>26.372712000000007</v>
      </c>
      <c r="AC122" s="18">
        <f t="shared" ca="1" si="18"/>
        <v>34.749926400000007</v>
      </c>
      <c r="AD122" s="18">
        <f t="shared" ca="1" si="19"/>
        <v>72.137124000000014</v>
      </c>
      <c r="AE122" s="18">
        <f t="shared" ca="1" si="20"/>
        <v>8.3772144000000015</v>
      </c>
      <c r="AF122" s="18">
        <f t="shared" ca="1" si="21"/>
        <v>66.953600000000023</v>
      </c>
      <c r="AG122" t="str">
        <f t="shared" si="14"/>
        <v/>
      </c>
    </row>
    <row r="123" spans="1:33" x14ac:dyDescent="0.3">
      <c r="A123" s="2" t="s">
        <v>118</v>
      </c>
      <c r="B123" t="s">
        <v>735</v>
      </c>
      <c r="D123" t="s">
        <v>650</v>
      </c>
      <c r="E123" s="1" t="s">
        <v>1467</v>
      </c>
      <c r="F123" s="1" t="s">
        <v>465</v>
      </c>
      <c r="G123" s="7">
        <v>28037</v>
      </c>
      <c r="H123" s="7">
        <v>41187</v>
      </c>
      <c r="I123" s="1" t="s">
        <v>1081</v>
      </c>
      <c r="J123" s="47">
        <v>1</v>
      </c>
      <c r="K123" s="47">
        <v>1</v>
      </c>
      <c r="L123" s="49" t="s">
        <v>1422</v>
      </c>
      <c r="M123" s="6" t="s">
        <v>1281</v>
      </c>
      <c r="N123" s="6" t="s">
        <v>1438</v>
      </c>
      <c r="O123" s="6" t="s">
        <v>1449</v>
      </c>
      <c r="P123" s="12" t="s">
        <v>1057</v>
      </c>
      <c r="Q123" s="15" t="str">
        <f>VLOOKUP(P123,functions!$A$2:$H$69,3,FALSE)</f>
        <v>Forklift driver</v>
      </c>
      <c r="R123" s="15"/>
      <c r="S123" s="17">
        <f>VLOOKUP(P123,functions!$A$2:$H$69,8,FALSE)</f>
        <v>2</v>
      </c>
      <c r="T123" s="17">
        <f t="shared" ca="1" si="11"/>
        <v>6</v>
      </c>
      <c r="U123" s="18">
        <f ca="1">VLOOKUP(T123,'salary scales'!$A$1:$F$10,S123+1,FALSE)</f>
        <v>1939.17</v>
      </c>
      <c r="V123" s="23">
        <f>VLOOKUP(P123,functions!$A$2:$H$69,5,FALSE)</f>
        <v>1</v>
      </c>
      <c r="X123" s="18">
        <f t="shared" ca="1" si="12"/>
        <v>1939.17</v>
      </c>
      <c r="Y123" s="18">
        <f t="shared" ca="1" si="13"/>
        <v>155.1336</v>
      </c>
      <c r="Z123" s="18">
        <f t="shared" ca="1" si="15"/>
        <v>995.87124999999992</v>
      </c>
      <c r="AA123" s="18">
        <f t="shared" ca="1" si="16"/>
        <v>150.285675</v>
      </c>
      <c r="AB123" s="18">
        <f t="shared" ca="1" si="17"/>
        <v>32.965890000000002</v>
      </c>
      <c r="AC123" s="18">
        <f t="shared" ca="1" si="18"/>
        <v>43.437407999999998</v>
      </c>
      <c r="AD123" s="18">
        <f t="shared" ca="1" si="19"/>
        <v>90.171405000000007</v>
      </c>
      <c r="AE123" s="18">
        <f t="shared" ca="1" si="20"/>
        <v>10.471518000000001</v>
      </c>
      <c r="AF123" s="18">
        <f t="shared" ca="1" si="21"/>
        <v>83.692000000000007</v>
      </c>
      <c r="AG123" t="str">
        <f t="shared" si="14"/>
        <v/>
      </c>
    </row>
    <row r="124" spans="1:33" x14ac:dyDescent="0.3">
      <c r="A124" s="2" t="s">
        <v>119</v>
      </c>
      <c r="B124" t="s">
        <v>732</v>
      </c>
      <c r="C124" t="s">
        <v>733</v>
      </c>
      <c r="D124" t="s">
        <v>409</v>
      </c>
      <c r="E124" s="1" t="s">
        <v>410</v>
      </c>
      <c r="F124" s="1" t="s">
        <v>465</v>
      </c>
      <c r="G124" s="7">
        <v>28901</v>
      </c>
      <c r="H124" s="7">
        <v>39347</v>
      </c>
      <c r="I124" s="1" t="s">
        <v>1081</v>
      </c>
      <c r="J124" s="47">
        <v>1</v>
      </c>
      <c r="K124" s="47">
        <v>1</v>
      </c>
      <c r="L124" s="49" t="s">
        <v>1424</v>
      </c>
      <c r="M124" s="6" t="s">
        <v>1281</v>
      </c>
      <c r="N124" s="6" t="s">
        <v>1336</v>
      </c>
      <c r="O124" s="6" t="s">
        <v>1461</v>
      </c>
      <c r="P124" s="12" t="s">
        <v>1010</v>
      </c>
      <c r="Q124" s="15" t="str">
        <f>VLOOKUP(P124,functions!$A$2:$H$69,3,FALSE)</f>
        <v>Administrative Employee Creditors</v>
      </c>
      <c r="R124" s="15"/>
      <c r="S124" s="17">
        <f>VLOOKUP(P124,functions!$A$2:$H$69,8,FALSE)</f>
        <v>3</v>
      </c>
      <c r="T124" s="17">
        <f t="shared" ca="1" si="11"/>
        <v>11</v>
      </c>
      <c r="U124" s="18" t="e">
        <f ca="1">VLOOKUP(T124,'salary scales'!$A$1:$F$10,S124+1,FALSE)</f>
        <v>#N/A</v>
      </c>
      <c r="V124" s="23">
        <f>VLOOKUP(P124,functions!$A$2:$H$69,5,FALSE)</f>
        <v>1</v>
      </c>
      <c r="X124" s="18" t="e">
        <f t="shared" ca="1" si="12"/>
        <v>#N/A</v>
      </c>
      <c r="Y124" s="18" t="e">
        <f t="shared" ca="1" si="13"/>
        <v>#N/A</v>
      </c>
      <c r="Z124" s="18" t="e">
        <f t="shared" ca="1" si="15"/>
        <v>#N/A</v>
      </c>
      <c r="AA124" s="18" t="e">
        <f t="shared" ca="1" si="16"/>
        <v>#N/A</v>
      </c>
      <c r="AB124" s="18" t="e">
        <f t="shared" ca="1" si="17"/>
        <v>#N/A</v>
      </c>
      <c r="AC124" s="18" t="e">
        <f t="shared" ca="1" si="18"/>
        <v>#N/A</v>
      </c>
      <c r="AD124" s="18" t="e">
        <f t="shared" ca="1" si="19"/>
        <v>#N/A</v>
      </c>
      <c r="AE124" s="18" t="e">
        <f t="shared" ca="1" si="20"/>
        <v>#N/A</v>
      </c>
      <c r="AF124" s="18" t="e">
        <f t="shared" ca="1" si="21"/>
        <v>#N/A</v>
      </c>
      <c r="AG124" t="str">
        <f t="shared" si="14"/>
        <v/>
      </c>
    </row>
    <row r="125" spans="1:33" x14ac:dyDescent="0.3">
      <c r="A125" s="2" t="s">
        <v>120</v>
      </c>
      <c r="B125" t="s">
        <v>732</v>
      </c>
      <c r="C125" t="s">
        <v>733</v>
      </c>
      <c r="D125" t="s">
        <v>648</v>
      </c>
      <c r="E125" s="1" t="s">
        <v>1467</v>
      </c>
      <c r="F125" s="1" t="s">
        <v>465</v>
      </c>
      <c r="G125" s="7">
        <v>23309</v>
      </c>
      <c r="H125" s="7">
        <v>39530</v>
      </c>
      <c r="I125" s="1" t="s">
        <v>1081</v>
      </c>
      <c r="J125" s="47">
        <v>5</v>
      </c>
      <c r="K125" s="47">
        <v>2</v>
      </c>
      <c r="L125" s="49" t="s">
        <v>1424</v>
      </c>
      <c r="M125" s="6" t="s">
        <v>1281</v>
      </c>
      <c r="N125" s="6" t="s">
        <v>1405</v>
      </c>
      <c r="O125" s="6" t="s">
        <v>1451</v>
      </c>
      <c r="P125" s="12" t="s">
        <v>1065</v>
      </c>
      <c r="Q125" s="15" t="str">
        <f>VLOOKUP(P125,functions!$A$2:$H$69,3,FALSE)</f>
        <v>host</v>
      </c>
      <c r="R125" s="15"/>
      <c r="S125" s="17">
        <f>VLOOKUP(P125,functions!$A$2:$H$69,8,FALSE)</f>
        <v>2</v>
      </c>
      <c r="T125" s="17">
        <f t="shared" ca="1" si="11"/>
        <v>10</v>
      </c>
      <c r="U125" s="18" t="e">
        <f ca="1">VLOOKUP(T125,'salary scales'!$A$1:$F$10,S125+1,FALSE)</f>
        <v>#N/A</v>
      </c>
      <c r="V125" s="23">
        <f>VLOOKUP(P125,functions!$A$2:$H$69,5,FALSE)</f>
        <v>1</v>
      </c>
      <c r="X125" s="18" t="e">
        <f t="shared" ca="1" si="12"/>
        <v>#N/A</v>
      </c>
      <c r="Y125" s="18" t="e">
        <f t="shared" ca="1" si="13"/>
        <v>#N/A</v>
      </c>
      <c r="Z125" s="18" t="e">
        <f t="shared" ca="1" si="15"/>
        <v>#N/A</v>
      </c>
      <c r="AA125" s="18" t="e">
        <f t="shared" ca="1" si="16"/>
        <v>#N/A</v>
      </c>
      <c r="AB125" s="18" t="e">
        <f t="shared" ca="1" si="17"/>
        <v>#N/A</v>
      </c>
      <c r="AC125" s="18" t="e">
        <f t="shared" ca="1" si="18"/>
        <v>#N/A</v>
      </c>
      <c r="AD125" s="18" t="e">
        <f t="shared" ca="1" si="19"/>
        <v>#N/A</v>
      </c>
      <c r="AE125" s="18" t="e">
        <f t="shared" ca="1" si="20"/>
        <v>#N/A</v>
      </c>
      <c r="AF125" s="18" t="e">
        <f t="shared" ca="1" si="21"/>
        <v>#N/A</v>
      </c>
      <c r="AG125" t="str">
        <f t="shared" si="14"/>
        <v/>
      </c>
    </row>
    <row r="126" spans="1:33" x14ac:dyDescent="0.3">
      <c r="A126" s="2" t="s">
        <v>121</v>
      </c>
      <c r="B126" t="s">
        <v>732</v>
      </c>
      <c r="C126" t="s">
        <v>733</v>
      </c>
      <c r="D126" t="s">
        <v>648</v>
      </c>
      <c r="E126" s="1" t="s">
        <v>1467</v>
      </c>
      <c r="F126" s="1" t="s">
        <v>465</v>
      </c>
      <c r="G126" s="7">
        <v>24596</v>
      </c>
      <c r="H126" s="7">
        <v>39394</v>
      </c>
      <c r="I126" s="1" t="s">
        <v>1081</v>
      </c>
      <c r="M126" s="6" t="s">
        <v>1281</v>
      </c>
      <c r="N126" s="6" t="s">
        <v>1403</v>
      </c>
      <c r="O126" s="6" t="s">
        <v>1343</v>
      </c>
      <c r="P126" s="12" t="s">
        <v>1023</v>
      </c>
      <c r="Q126" s="15" t="str">
        <f>VLOOKUP(P126,functions!$A$2:$H$69,3,FALSE)</f>
        <v>Executive secretary</v>
      </c>
      <c r="R126" s="15"/>
      <c r="S126" s="17">
        <f>VLOOKUP(P126,functions!$A$2:$H$69,8,FALSE)</f>
        <v>1</v>
      </c>
      <c r="T126" s="17">
        <f t="shared" ca="1" si="11"/>
        <v>11</v>
      </c>
      <c r="U126" s="18" t="e">
        <f ca="1">VLOOKUP(T126,'salary scales'!$A$1:$F$10,S126+1,FALSE)</f>
        <v>#N/A</v>
      </c>
      <c r="V126" s="23">
        <f>VLOOKUP(P126,functions!$A$2:$H$69,5,FALSE)</f>
        <v>1</v>
      </c>
      <c r="X126" s="18" t="e">
        <f t="shared" ca="1" si="12"/>
        <v>#N/A</v>
      </c>
      <c r="Y126" s="18" t="e">
        <f t="shared" ca="1" si="13"/>
        <v>#N/A</v>
      </c>
      <c r="Z126" s="18" t="e">
        <f t="shared" ca="1" si="15"/>
        <v>#N/A</v>
      </c>
      <c r="AA126" s="18" t="e">
        <f t="shared" ca="1" si="16"/>
        <v>#N/A</v>
      </c>
      <c r="AB126" s="18" t="e">
        <f t="shared" ca="1" si="17"/>
        <v>#N/A</v>
      </c>
      <c r="AC126" s="18" t="e">
        <f t="shared" ca="1" si="18"/>
        <v>#N/A</v>
      </c>
      <c r="AD126" s="18" t="e">
        <f t="shared" ca="1" si="19"/>
        <v>#N/A</v>
      </c>
      <c r="AE126" s="18" t="e">
        <f t="shared" ca="1" si="20"/>
        <v>#N/A</v>
      </c>
      <c r="AF126" s="18" t="e">
        <f t="shared" ca="1" si="21"/>
        <v>#N/A</v>
      </c>
      <c r="AG126" t="str">
        <f t="shared" si="14"/>
        <v/>
      </c>
    </row>
    <row r="127" spans="1:33" x14ac:dyDescent="0.3">
      <c r="A127" s="2" t="s">
        <v>122</v>
      </c>
      <c r="B127" t="s">
        <v>732</v>
      </c>
      <c r="C127" t="s">
        <v>733</v>
      </c>
      <c r="D127" t="s">
        <v>566</v>
      </c>
      <c r="E127" s="1" t="s">
        <v>410</v>
      </c>
      <c r="F127" s="1" t="s">
        <v>465</v>
      </c>
      <c r="G127" s="7">
        <v>25028</v>
      </c>
      <c r="H127" s="7">
        <v>40400</v>
      </c>
      <c r="I127" s="1" t="s">
        <v>1081</v>
      </c>
      <c r="M127" s="6" t="s">
        <v>1283</v>
      </c>
      <c r="N127" s="6" t="s">
        <v>1439</v>
      </c>
      <c r="O127" s="6" t="s">
        <v>1448</v>
      </c>
      <c r="P127" s="12" t="s">
        <v>1060</v>
      </c>
      <c r="Q127" s="15" t="str">
        <f>VLOOKUP(P127,functions!$A$2:$H$69,3,FALSE)</f>
        <v>Logistics employee loading and unloading</v>
      </c>
      <c r="R127" s="15"/>
      <c r="S127" s="17">
        <f>VLOOKUP(P127,functions!$A$2:$H$69,8,FALSE)</f>
        <v>1</v>
      </c>
      <c r="T127" s="17">
        <f t="shared" ca="1" si="11"/>
        <v>8</v>
      </c>
      <c r="U127" s="18">
        <f ca="1">VLOOKUP(T127,'salary scales'!$A$1:$F$10,S127+1,FALSE)</f>
        <v>1861.13</v>
      </c>
      <c r="V127" s="23">
        <f>VLOOKUP(P127,functions!$A$2:$H$69,5,FALSE)</f>
        <v>1</v>
      </c>
      <c r="X127" s="18">
        <f t="shared" ca="1" si="12"/>
        <v>1861.13</v>
      </c>
      <c r="Y127" s="18">
        <f t="shared" ca="1" si="13"/>
        <v>148.8904</v>
      </c>
      <c r="Z127" s="18">
        <f t="shared" ca="1" si="15"/>
        <v>995.87124999999992</v>
      </c>
      <c r="AA127" s="18">
        <f t="shared" ca="1" si="16"/>
        <v>144.23757500000002</v>
      </c>
      <c r="AB127" s="18">
        <f t="shared" ca="1" si="17"/>
        <v>31.639210000000006</v>
      </c>
      <c r="AC127" s="18">
        <f t="shared" ca="1" si="18"/>
        <v>41.689312000000001</v>
      </c>
      <c r="AD127" s="18">
        <f t="shared" ca="1" si="19"/>
        <v>86.542545000000004</v>
      </c>
      <c r="AE127" s="18">
        <f t="shared" ca="1" si="20"/>
        <v>10.050102000000001</v>
      </c>
      <c r="AF127" s="18">
        <f t="shared" ca="1" si="21"/>
        <v>75.888000000000019</v>
      </c>
      <c r="AG127" t="str">
        <f t="shared" si="14"/>
        <v/>
      </c>
    </row>
    <row r="128" spans="1:33" x14ac:dyDescent="0.3">
      <c r="A128" s="2" t="s">
        <v>123</v>
      </c>
      <c r="B128" t="s">
        <v>734</v>
      </c>
      <c r="C128" t="s">
        <v>733</v>
      </c>
      <c r="D128" t="s">
        <v>411</v>
      </c>
      <c r="E128" s="1" t="s">
        <v>410</v>
      </c>
      <c r="F128" s="1" t="s">
        <v>465</v>
      </c>
      <c r="G128" s="7">
        <v>28488</v>
      </c>
      <c r="H128" s="7">
        <v>39673</v>
      </c>
      <c r="I128" s="1" t="s">
        <v>1081</v>
      </c>
      <c r="M128" s="6" t="s">
        <v>1281</v>
      </c>
      <c r="N128" s="6" t="s">
        <v>1335</v>
      </c>
      <c r="O128" s="6" t="s">
        <v>1445</v>
      </c>
      <c r="P128" s="12" t="s">
        <v>1020</v>
      </c>
      <c r="Q128" s="15" t="str">
        <f>VLOOKUP(P128,functions!$A$2:$H$69,3,FALSE)</f>
        <v>In-house sales team leader</v>
      </c>
      <c r="R128" s="15"/>
      <c r="S128" s="17">
        <f>VLOOKUP(P128,functions!$A$2:$H$69,8,FALSE)</f>
        <v>4</v>
      </c>
      <c r="T128" s="17">
        <f t="shared" ca="1" si="11"/>
        <v>10</v>
      </c>
      <c r="U128" s="18" t="e">
        <f ca="1">VLOOKUP(T128,'salary scales'!$A$1:$F$10,S128+1,FALSE)</f>
        <v>#N/A</v>
      </c>
      <c r="V128" s="23">
        <f>VLOOKUP(P128,functions!$A$2:$H$69,5,FALSE)</f>
        <v>1</v>
      </c>
      <c r="X128" s="18" t="e">
        <f t="shared" ca="1" si="12"/>
        <v>#N/A</v>
      </c>
      <c r="Y128" s="18" t="e">
        <f t="shared" ca="1" si="13"/>
        <v>#N/A</v>
      </c>
      <c r="Z128" s="18" t="e">
        <f t="shared" ca="1" si="15"/>
        <v>#N/A</v>
      </c>
      <c r="AA128" s="18" t="e">
        <f t="shared" ca="1" si="16"/>
        <v>#N/A</v>
      </c>
      <c r="AB128" s="18" t="e">
        <f t="shared" ca="1" si="17"/>
        <v>#N/A</v>
      </c>
      <c r="AC128" s="18" t="e">
        <f t="shared" ca="1" si="18"/>
        <v>#N/A</v>
      </c>
      <c r="AD128" s="18" t="e">
        <f t="shared" ca="1" si="19"/>
        <v>#N/A</v>
      </c>
      <c r="AE128" s="18" t="e">
        <f t="shared" ca="1" si="20"/>
        <v>#N/A</v>
      </c>
      <c r="AF128" s="18" t="e">
        <f t="shared" ca="1" si="21"/>
        <v>#N/A</v>
      </c>
      <c r="AG128" t="str">
        <f t="shared" si="14"/>
        <v/>
      </c>
    </row>
    <row r="129" spans="1:33" x14ac:dyDescent="0.3">
      <c r="A129" s="2" t="s">
        <v>124</v>
      </c>
      <c r="B129" t="s">
        <v>734</v>
      </c>
      <c r="C129" t="s">
        <v>733</v>
      </c>
      <c r="D129" t="s">
        <v>409</v>
      </c>
      <c r="E129" s="1" t="s">
        <v>1467</v>
      </c>
      <c r="F129" s="1" t="s">
        <v>465</v>
      </c>
      <c r="G129" s="7">
        <v>32578</v>
      </c>
      <c r="H129" s="7">
        <v>40234</v>
      </c>
      <c r="I129" s="1" t="s">
        <v>1081</v>
      </c>
      <c r="J129" s="47">
        <v>1</v>
      </c>
      <c r="K129" s="47">
        <v>1</v>
      </c>
      <c r="L129" s="49" t="s">
        <v>1424</v>
      </c>
      <c r="M129" s="6" t="s">
        <v>1283</v>
      </c>
      <c r="N129" s="6" t="s">
        <v>1440</v>
      </c>
      <c r="O129" s="6" t="s">
        <v>1450</v>
      </c>
      <c r="P129" s="12" t="s">
        <v>1052</v>
      </c>
      <c r="Q129" s="15" t="str">
        <f>VLOOKUP(P129,functions!$A$2:$H$69,3,FALSE)</f>
        <v>Team leader</v>
      </c>
      <c r="R129" s="15" t="s">
        <v>1083</v>
      </c>
      <c r="S129" s="17">
        <f>VLOOKUP(P129,functions!$A$2:$H$69,8,FALSE)</f>
        <v>3</v>
      </c>
      <c r="T129" s="17">
        <f t="shared" ca="1" si="11"/>
        <v>8</v>
      </c>
      <c r="U129" s="18">
        <f ca="1">VLOOKUP(T129,'salary scales'!$A$1:$F$10,S129+1,FALSE)</f>
        <v>2124.06</v>
      </c>
      <c r="V129" s="23">
        <f>VLOOKUP(P129,functions!$A$2:$H$69,5,FALSE)</f>
        <v>1.00064</v>
      </c>
      <c r="X129" s="18">
        <f t="shared" ca="1" si="12"/>
        <v>2125.4193983999999</v>
      </c>
      <c r="Y129" s="18">
        <f t="shared" ca="1" si="13"/>
        <v>170.033551872</v>
      </c>
      <c r="Z129" s="18">
        <f t="shared" ca="1" si="15"/>
        <v>995.87124999999992</v>
      </c>
      <c r="AA129" s="18">
        <f t="shared" ca="1" si="16"/>
        <v>164.72000337599999</v>
      </c>
      <c r="AB129" s="18">
        <f t="shared" ca="1" si="17"/>
        <v>36.132129772799999</v>
      </c>
      <c r="AC129" s="18">
        <f t="shared" ca="1" si="18"/>
        <v>47.609394524159995</v>
      </c>
      <c r="AD129" s="18">
        <f t="shared" ca="1" si="19"/>
        <v>98.832002025599991</v>
      </c>
      <c r="AE129" s="18">
        <f t="shared" ca="1" si="20"/>
        <v>11.47726475136</v>
      </c>
      <c r="AF129" s="18">
        <f t="shared" ca="1" si="21"/>
        <v>102.24639583999999</v>
      </c>
      <c r="AG129" t="str">
        <f t="shared" si="14"/>
        <v/>
      </c>
    </row>
    <row r="130" spans="1:33" x14ac:dyDescent="0.3">
      <c r="A130" s="2" t="s">
        <v>125</v>
      </c>
      <c r="B130" t="s">
        <v>734</v>
      </c>
      <c r="C130" t="s">
        <v>733</v>
      </c>
      <c r="D130" t="s">
        <v>868</v>
      </c>
      <c r="E130" s="1" t="s">
        <v>410</v>
      </c>
      <c r="F130" s="1" t="s">
        <v>466</v>
      </c>
      <c r="G130" s="7">
        <v>32434</v>
      </c>
      <c r="H130" s="7">
        <v>40935</v>
      </c>
      <c r="I130" s="1" t="s">
        <v>1081</v>
      </c>
      <c r="M130" s="6" t="s">
        <v>1281</v>
      </c>
      <c r="N130" s="6" t="s">
        <v>1336</v>
      </c>
      <c r="O130" s="6" t="s">
        <v>1462</v>
      </c>
      <c r="P130" s="12" t="s">
        <v>1012</v>
      </c>
      <c r="Q130" s="15" t="str">
        <f>VLOOKUP(P130,functions!$A$2:$H$69,3,FALSE)</f>
        <v>Salary Employee</v>
      </c>
      <c r="R130" s="15"/>
      <c r="S130" s="17">
        <f>VLOOKUP(P130,functions!$A$2:$H$69,8,FALSE)</f>
        <v>3</v>
      </c>
      <c r="T130" s="17">
        <f t="shared" ref="T130:T193" ca="1" si="22">YEAR(TODAY())-YEAR(H130)</f>
        <v>6</v>
      </c>
      <c r="U130" s="18">
        <f ca="1">VLOOKUP(T130,'salary scales'!$A$1:$F$10,S130+1,FALSE)</f>
        <v>2025.09</v>
      </c>
      <c r="V130" s="23">
        <f>VLOOKUP(P130,functions!$A$2:$H$69,5,FALSE)</f>
        <v>0.8</v>
      </c>
      <c r="X130" s="18">
        <f t="shared" ref="X130:X193" ca="1" si="23">IF(W130="",U130*V130,W130)</f>
        <v>1620.0720000000001</v>
      </c>
      <c r="Y130" s="18">
        <f t="shared" ref="Y130:Y193" ca="1" si="24">$Y$415*X130</f>
        <v>129.60576</v>
      </c>
      <c r="Z130" s="18">
        <f t="shared" ca="1" si="15"/>
        <v>995.87124999999992</v>
      </c>
      <c r="AA130" s="18">
        <f t="shared" ca="1" si="16"/>
        <v>125.55558000000001</v>
      </c>
      <c r="AB130" s="18">
        <f t="shared" ca="1" si="17"/>
        <v>27.541224000000003</v>
      </c>
      <c r="AC130" s="18">
        <f t="shared" ca="1" si="18"/>
        <v>36.2896128</v>
      </c>
      <c r="AD130" s="18">
        <f t="shared" ca="1" si="19"/>
        <v>75.333348000000001</v>
      </c>
      <c r="AE130" s="18">
        <f t="shared" ca="1" si="20"/>
        <v>8.7483888000000007</v>
      </c>
      <c r="AF130" s="18">
        <f t="shared" ca="1" si="21"/>
        <v>73.827200000000005</v>
      </c>
      <c r="AG130" t="str">
        <f t="shared" ref="AG130:AG193" si="25">IF(G130&lt;23012,IF(H130&gt;41275,1,""),"")</f>
        <v/>
      </c>
    </row>
    <row r="131" spans="1:33" x14ac:dyDescent="0.3">
      <c r="A131" s="2" t="s">
        <v>126</v>
      </c>
      <c r="B131" t="s">
        <v>734</v>
      </c>
      <c r="C131" t="s">
        <v>733</v>
      </c>
      <c r="D131" t="s">
        <v>649</v>
      </c>
      <c r="E131" s="1" t="s">
        <v>1467</v>
      </c>
      <c r="F131" s="1" t="s">
        <v>465</v>
      </c>
      <c r="G131" s="7">
        <v>34222</v>
      </c>
      <c r="H131" s="7">
        <v>40824</v>
      </c>
      <c r="I131" s="1" t="s">
        <v>1081</v>
      </c>
      <c r="J131" s="47">
        <v>2</v>
      </c>
      <c r="K131" s="47">
        <v>1</v>
      </c>
      <c r="L131" s="49" t="s">
        <v>1423</v>
      </c>
      <c r="M131" s="6" t="s">
        <v>1281</v>
      </c>
      <c r="N131" s="6" t="s">
        <v>1403</v>
      </c>
      <c r="O131" s="6" t="s">
        <v>1442</v>
      </c>
      <c r="P131" s="12" t="s">
        <v>1001</v>
      </c>
      <c r="Q131" s="15" t="str">
        <f>VLOOKUP(P131,functions!$A$2:$H$69,3,FALSE)</f>
        <v>Secretary</v>
      </c>
      <c r="R131" s="15"/>
      <c r="S131" s="17">
        <f>VLOOKUP(P131,functions!$A$2:$H$69,8,FALSE)</f>
        <v>2</v>
      </c>
      <c r="T131" s="17">
        <f t="shared" ca="1" si="22"/>
        <v>7</v>
      </c>
      <c r="U131" s="18">
        <f ca="1">VLOOKUP(T131,'salary scales'!$A$1:$F$10,S131+1,FALSE)</f>
        <v>1939.17</v>
      </c>
      <c r="V131" s="23">
        <f>VLOOKUP(P131,functions!$A$2:$H$69,5,FALSE)</f>
        <v>0.6</v>
      </c>
      <c r="X131" s="18">
        <f t="shared" ca="1" si="23"/>
        <v>1163.502</v>
      </c>
      <c r="Y131" s="18">
        <f t="shared" ca="1" si="24"/>
        <v>93.080159999999992</v>
      </c>
      <c r="Z131" s="18">
        <f t="shared" ca="1" si="15"/>
        <v>995.87124999999992</v>
      </c>
      <c r="AA131" s="18">
        <f t="shared" ca="1" si="16"/>
        <v>90.171404999999993</v>
      </c>
      <c r="AB131" s="18">
        <f t="shared" ca="1" si="17"/>
        <v>19.779534000000002</v>
      </c>
      <c r="AC131" s="18">
        <f t="shared" ca="1" si="18"/>
        <v>26.062444799999998</v>
      </c>
      <c r="AD131" s="18">
        <f t="shared" ca="1" si="19"/>
        <v>54.102843</v>
      </c>
      <c r="AE131" s="18">
        <f t="shared" ca="1" si="20"/>
        <v>6.2829107999999998</v>
      </c>
      <c r="AF131" s="18">
        <f t="shared" ca="1" si="21"/>
        <v>50.215199999999996</v>
      </c>
      <c r="AG131" t="str">
        <f t="shared" si="25"/>
        <v/>
      </c>
    </row>
    <row r="132" spans="1:33" x14ac:dyDescent="0.3">
      <c r="A132" s="2" t="s">
        <v>127</v>
      </c>
      <c r="B132" t="s">
        <v>827</v>
      </c>
      <c r="D132" t="s">
        <v>703</v>
      </c>
      <c r="E132" s="1" t="s">
        <v>1467</v>
      </c>
      <c r="F132" s="1" t="s">
        <v>465</v>
      </c>
      <c r="G132" s="7">
        <v>32915</v>
      </c>
      <c r="H132" s="7">
        <v>41291</v>
      </c>
      <c r="I132" s="1" t="s">
        <v>1081</v>
      </c>
      <c r="M132" s="6" t="s">
        <v>1281</v>
      </c>
      <c r="N132" s="6" t="s">
        <v>1405</v>
      </c>
      <c r="O132" s="6" t="s">
        <v>1451</v>
      </c>
      <c r="P132" s="12" t="s">
        <v>1033</v>
      </c>
      <c r="Q132" s="15" t="str">
        <f>VLOOKUP(P132,functions!$A$2:$H$69,3,FALSE)</f>
        <v>Logistics employee facility</v>
      </c>
      <c r="R132" s="15"/>
      <c r="S132" s="17">
        <f>VLOOKUP(P132,functions!$A$2:$H$69,8,FALSE)</f>
        <v>1</v>
      </c>
      <c r="T132" s="17">
        <f t="shared" ca="1" si="22"/>
        <v>5</v>
      </c>
      <c r="U132" s="18">
        <f ca="1">VLOOKUP(T132,'salary scales'!$A$1:$F$10,S132+1,FALSE)</f>
        <v>1829.7</v>
      </c>
      <c r="V132" s="23">
        <f>VLOOKUP(P132,functions!$A$2:$H$69,5,FALSE)</f>
        <v>1</v>
      </c>
      <c r="X132" s="18">
        <f t="shared" ca="1" si="23"/>
        <v>1829.7</v>
      </c>
      <c r="Y132" s="18">
        <f t="shared" ca="1" si="24"/>
        <v>146.376</v>
      </c>
      <c r="Z132" s="18">
        <f t="shared" ca="1" si="15"/>
        <v>995.87124999999992</v>
      </c>
      <c r="AA132" s="18">
        <f t="shared" ca="1" si="16"/>
        <v>141.80175</v>
      </c>
      <c r="AB132" s="18">
        <f t="shared" ca="1" si="17"/>
        <v>31.104900000000004</v>
      </c>
      <c r="AC132" s="18">
        <f t="shared" ca="1" si="18"/>
        <v>40.985280000000003</v>
      </c>
      <c r="AD132" s="18">
        <f t="shared" ca="1" si="19"/>
        <v>85.081050000000005</v>
      </c>
      <c r="AE132" s="18">
        <f t="shared" ca="1" si="20"/>
        <v>9.8803800000000006</v>
      </c>
      <c r="AF132" s="18">
        <f t="shared" ca="1" si="21"/>
        <v>72.745000000000005</v>
      </c>
      <c r="AG132" t="str">
        <f t="shared" si="25"/>
        <v/>
      </c>
    </row>
    <row r="133" spans="1:33" x14ac:dyDescent="0.3">
      <c r="A133" s="2" t="s">
        <v>128</v>
      </c>
      <c r="B133" t="s">
        <v>827</v>
      </c>
      <c r="D133" t="s">
        <v>561</v>
      </c>
      <c r="E133" s="1" t="s">
        <v>410</v>
      </c>
      <c r="F133" s="1" t="s">
        <v>465</v>
      </c>
      <c r="G133" s="7">
        <v>29881</v>
      </c>
      <c r="H133" s="7">
        <v>39837</v>
      </c>
      <c r="I133" s="1" t="s">
        <v>1081</v>
      </c>
      <c r="J133" s="47">
        <v>5</v>
      </c>
      <c r="K133" s="47">
        <v>1</v>
      </c>
      <c r="L133" s="49" t="s">
        <v>1429</v>
      </c>
      <c r="M133" s="6" t="s">
        <v>1281</v>
      </c>
      <c r="N133" s="6" t="s">
        <v>1438</v>
      </c>
      <c r="O133" s="6" t="s">
        <v>1448</v>
      </c>
      <c r="P133" s="12" t="s">
        <v>1060</v>
      </c>
      <c r="Q133" s="15" t="str">
        <f>VLOOKUP(P133,functions!$A$2:$H$69,3,FALSE)</f>
        <v>Logistics employee loading and unloading</v>
      </c>
      <c r="R133" s="15"/>
      <c r="S133" s="17">
        <f>VLOOKUP(P133,functions!$A$2:$H$69,8,FALSE)</f>
        <v>1</v>
      </c>
      <c r="T133" s="17">
        <f t="shared" ca="1" si="22"/>
        <v>9</v>
      </c>
      <c r="U133" s="18">
        <f ca="1">VLOOKUP(T133,'salary scales'!$A$1:$F$10,S133+1,FALSE)</f>
        <v>1861.13</v>
      </c>
      <c r="V133" s="23">
        <f>VLOOKUP(P133,functions!$A$2:$H$69,5,FALSE)</f>
        <v>1</v>
      </c>
      <c r="X133" s="18">
        <f t="shared" ca="1" si="23"/>
        <v>1861.13</v>
      </c>
      <c r="Y133" s="18">
        <f t="shared" ca="1" si="24"/>
        <v>148.8904</v>
      </c>
      <c r="Z133" s="18">
        <f t="shared" ref="Z133:Z196" ca="1" si="26">IF(X133&lt;$Z$415,$Z$414*X133,$Z$414*$Z$415)</f>
        <v>995.87124999999992</v>
      </c>
      <c r="AA133" s="18">
        <f t="shared" ref="AA133:AA196" ca="1" si="27">$AA$415*X133</f>
        <v>144.23757500000002</v>
      </c>
      <c r="AB133" s="18">
        <f t="shared" ref="AB133:AB196" ca="1" si="28">$AB$415*X133</f>
        <v>31.639210000000006</v>
      </c>
      <c r="AC133" s="18">
        <f t="shared" ref="AC133:AC196" ca="1" si="29">$AC$415*X133</f>
        <v>41.689312000000001</v>
      </c>
      <c r="AD133" s="18">
        <f t="shared" ref="AD133:AD196" ca="1" si="30">$AD$415*X133</f>
        <v>86.542545000000004</v>
      </c>
      <c r="AE133" s="18">
        <f t="shared" ref="AE133:AE196" ca="1" si="31">$AE$415*X133</f>
        <v>10.050102000000001</v>
      </c>
      <c r="AF133" s="18">
        <f t="shared" ref="AF133:AF196" ca="1" si="32">$AF$415*(X133-(V133*$AF$414))</f>
        <v>75.888000000000019</v>
      </c>
      <c r="AG133" t="str">
        <f t="shared" si="25"/>
        <v/>
      </c>
    </row>
    <row r="134" spans="1:33" x14ac:dyDescent="0.3">
      <c r="A134" s="2" t="s">
        <v>129</v>
      </c>
      <c r="B134" t="s">
        <v>825</v>
      </c>
      <c r="D134" t="s">
        <v>702</v>
      </c>
      <c r="E134" s="1" t="s">
        <v>1467</v>
      </c>
      <c r="F134" s="1" t="s">
        <v>465</v>
      </c>
      <c r="G134" s="7">
        <v>33339</v>
      </c>
      <c r="H134" s="7">
        <v>40911</v>
      </c>
      <c r="I134" s="1" t="s">
        <v>1081</v>
      </c>
      <c r="M134" s="6" t="s">
        <v>1281</v>
      </c>
      <c r="N134" s="6" t="s">
        <v>1405</v>
      </c>
      <c r="O134" s="6" t="s">
        <v>1280</v>
      </c>
      <c r="P134" s="12" t="s">
        <v>1088</v>
      </c>
      <c r="Q134" s="15" t="str">
        <f>VLOOKUP(P134,functions!$A$2:$H$69,3,FALSE)</f>
        <v>Truck driver</v>
      </c>
      <c r="R134" s="15"/>
      <c r="S134" s="17">
        <f>VLOOKUP(P134,functions!$A$2:$H$69,8,FALSE)</f>
        <v>2</v>
      </c>
      <c r="T134" s="17">
        <f t="shared" ca="1" si="22"/>
        <v>6</v>
      </c>
      <c r="U134" s="18">
        <f ca="1">VLOOKUP(T134,'salary scales'!$A$1:$F$10,S134+1,FALSE)</f>
        <v>1939.17</v>
      </c>
      <c r="V134" s="23">
        <f>VLOOKUP(P134,functions!$A$2:$H$69,5,FALSE)</f>
        <v>1</v>
      </c>
      <c r="X134" s="18">
        <f t="shared" ca="1" si="23"/>
        <v>1939.17</v>
      </c>
      <c r="Y134" s="18">
        <f t="shared" ca="1" si="24"/>
        <v>155.1336</v>
      </c>
      <c r="Z134" s="18">
        <f t="shared" ca="1" si="26"/>
        <v>995.87124999999992</v>
      </c>
      <c r="AA134" s="18">
        <f t="shared" ca="1" si="27"/>
        <v>150.285675</v>
      </c>
      <c r="AB134" s="18">
        <f t="shared" ca="1" si="28"/>
        <v>32.965890000000002</v>
      </c>
      <c r="AC134" s="18">
        <f t="shared" ca="1" si="29"/>
        <v>43.437407999999998</v>
      </c>
      <c r="AD134" s="18">
        <f t="shared" ca="1" si="30"/>
        <v>90.171405000000007</v>
      </c>
      <c r="AE134" s="18">
        <f t="shared" ca="1" si="31"/>
        <v>10.471518000000001</v>
      </c>
      <c r="AF134" s="18">
        <f t="shared" ca="1" si="32"/>
        <v>83.692000000000007</v>
      </c>
      <c r="AG134" t="str">
        <f t="shared" si="25"/>
        <v/>
      </c>
    </row>
    <row r="135" spans="1:33" x14ac:dyDescent="0.3">
      <c r="A135" s="2" t="s">
        <v>130</v>
      </c>
      <c r="B135" t="s">
        <v>825</v>
      </c>
      <c r="D135" t="s">
        <v>560</v>
      </c>
      <c r="E135" s="1" t="s">
        <v>410</v>
      </c>
      <c r="F135" s="1" t="s">
        <v>465</v>
      </c>
      <c r="G135" s="7">
        <v>26093</v>
      </c>
      <c r="H135" s="7">
        <v>40863</v>
      </c>
      <c r="I135" s="1" t="s">
        <v>1081</v>
      </c>
      <c r="J135" s="47">
        <v>1</v>
      </c>
      <c r="K135" s="47">
        <v>1</v>
      </c>
      <c r="L135" s="49" t="s">
        <v>1422</v>
      </c>
      <c r="M135" s="6" t="s">
        <v>1281</v>
      </c>
      <c r="N135" s="6" t="s">
        <v>1335</v>
      </c>
      <c r="O135" s="6" t="s">
        <v>1046</v>
      </c>
      <c r="P135" s="12" t="s">
        <v>1025</v>
      </c>
      <c r="Q135" s="15" t="str">
        <f>VLOOKUP(P135,functions!$A$2:$H$69,3,FALSE)</f>
        <v>Marketeer</v>
      </c>
      <c r="R135" s="15"/>
      <c r="S135" s="17">
        <f>VLOOKUP(P135,functions!$A$2:$H$69,8,FALSE)</f>
        <v>2</v>
      </c>
      <c r="T135" s="17">
        <f t="shared" ca="1" si="22"/>
        <v>7</v>
      </c>
      <c r="U135" s="18">
        <f ca="1">VLOOKUP(T135,'salary scales'!$A$1:$F$10,S135+1,FALSE)</f>
        <v>1939.17</v>
      </c>
      <c r="V135" s="23">
        <f>VLOOKUP(P135,functions!$A$2:$H$69,5,FALSE)</f>
        <v>0.6</v>
      </c>
      <c r="X135" s="18">
        <f t="shared" ca="1" si="23"/>
        <v>1163.502</v>
      </c>
      <c r="Y135" s="18">
        <f t="shared" ca="1" si="24"/>
        <v>93.080159999999992</v>
      </c>
      <c r="Z135" s="18">
        <f t="shared" ca="1" si="26"/>
        <v>995.87124999999992</v>
      </c>
      <c r="AA135" s="18">
        <f t="shared" ca="1" si="27"/>
        <v>90.171404999999993</v>
      </c>
      <c r="AB135" s="18">
        <f t="shared" ca="1" si="28"/>
        <v>19.779534000000002</v>
      </c>
      <c r="AC135" s="18">
        <f t="shared" ca="1" si="29"/>
        <v>26.062444799999998</v>
      </c>
      <c r="AD135" s="18">
        <f t="shared" ca="1" si="30"/>
        <v>54.102843</v>
      </c>
      <c r="AE135" s="18">
        <f t="shared" ca="1" si="31"/>
        <v>6.2829107999999998</v>
      </c>
      <c r="AF135" s="18">
        <f t="shared" ca="1" si="32"/>
        <v>50.215199999999996</v>
      </c>
      <c r="AG135" t="str">
        <f t="shared" si="25"/>
        <v/>
      </c>
    </row>
    <row r="136" spans="1:33" x14ac:dyDescent="0.3">
      <c r="A136" s="2" t="s">
        <v>131</v>
      </c>
      <c r="B136" t="s">
        <v>826</v>
      </c>
      <c r="D136" t="s">
        <v>428</v>
      </c>
      <c r="E136" s="1" t="s">
        <v>410</v>
      </c>
      <c r="F136" s="1" t="s">
        <v>465</v>
      </c>
      <c r="G136" s="7">
        <v>31040</v>
      </c>
      <c r="H136" s="7">
        <v>40987</v>
      </c>
      <c r="I136" s="1" t="s">
        <v>1081</v>
      </c>
      <c r="M136" s="6" t="s">
        <v>1281</v>
      </c>
      <c r="N136" s="6" t="s">
        <v>1435</v>
      </c>
      <c r="O136" s="6" t="s">
        <v>1446</v>
      </c>
      <c r="P136" s="12" t="s">
        <v>1053</v>
      </c>
      <c r="Q136" s="15" t="str">
        <f>VLOOKUP(P136,functions!$A$2:$H$69,3,FALSE)</f>
        <v>Production worker</v>
      </c>
      <c r="R136" s="15" t="s">
        <v>1082</v>
      </c>
      <c r="S136" s="17">
        <f>VLOOKUP(P136,functions!$A$2:$H$69,8,FALSE)</f>
        <v>2</v>
      </c>
      <c r="T136" s="17">
        <f t="shared" ca="1" si="22"/>
        <v>6</v>
      </c>
      <c r="U136" s="18">
        <f ca="1">VLOOKUP(T136,'salary scales'!$A$1:$F$10,S136+1,FALSE)</f>
        <v>1939.17</v>
      </c>
      <c r="V136" s="23">
        <f>VLOOKUP(P136,functions!$A$2:$H$69,5,FALSE)</f>
        <v>1.00064</v>
      </c>
      <c r="X136" s="18">
        <f t="shared" ca="1" si="23"/>
        <v>1940.4110688000001</v>
      </c>
      <c r="Y136" s="18">
        <f t="shared" ca="1" si="24"/>
        <v>155.232885504</v>
      </c>
      <c r="Z136" s="18">
        <f t="shared" ca="1" si="26"/>
        <v>995.87124999999992</v>
      </c>
      <c r="AA136" s="18">
        <f t="shared" ca="1" si="27"/>
        <v>150.38185783200001</v>
      </c>
      <c r="AB136" s="18">
        <f t="shared" ca="1" si="28"/>
        <v>32.986988169600004</v>
      </c>
      <c r="AC136" s="18">
        <f t="shared" ca="1" si="29"/>
        <v>43.465207941119999</v>
      </c>
      <c r="AD136" s="18">
        <f t="shared" ca="1" si="30"/>
        <v>90.229114699199997</v>
      </c>
      <c r="AE136" s="18">
        <f t="shared" ca="1" si="31"/>
        <v>10.478219771520001</v>
      </c>
      <c r="AF136" s="18">
        <f t="shared" ca="1" si="32"/>
        <v>83.745562880000023</v>
      </c>
      <c r="AG136" t="str">
        <f t="shared" si="25"/>
        <v/>
      </c>
    </row>
    <row r="137" spans="1:33" x14ac:dyDescent="0.3">
      <c r="A137" s="2" t="s">
        <v>132</v>
      </c>
      <c r="B137" t="s">
        <v>826</v>
      </c>
      <c r="D137" t="s">
        <v>560</v>
      </c>
      <c r="E137" s="1" t="s">
        <v>410</v>
      </c>
      <c r="F137" s="1" t="s">
        <v>465</v>
      </c>
      <c r="G137" s="7">
        <v>34689</v>
      </c>
      <c r="H137" s="7">
        <v>41540</v>
      </c>
      <c r="I137" s="1" t="s">
        <v>1081</v>
      </c>
      <c r="J137" s="47">
        <v>2</v>
      </c>
      <c r="K137" s="47">
        <v>1</v>
      </c>
      <c r="L137" s="49" t="s">
        <v>1422</v>
      </c>
      <c r="M137" s="6" t="s">
        <v>1281</v>
      </c>
      <c r="N137" s="6" t="s">
        <v>1435</v>
      </c>
      <c r="O137" s="6" t="s">
        <v>1446</v>
      </c>
      <c r="P137" s="12" t="s">
        <v>1052</v>
      </c>
      <c r="Q137" s="15" t="str">
        <f>VLOOKUP(P137,functions!$A$2:$H$69,3,FALSE)</f>
        <v>Team leader</v>
      </c>
      <c r="R137" s="15" t="s">
        <v>1083</v>
      </c>
      <c r="S137" s="17">
        <f>VLOOKUP(P137,functions!$A$2:$H$69,8,FALSE)</f>
        <v>3</v>
      </c>
      <c r="T137" s="17">
        <f t="shared" ca="1" si="22"/>
        <v>5</v>
      </c>
      <c r="U137" s="18">
        <f ca="1">VLOOKUP(T137,'salary scales'!$A$1:$F$10,S137+1,FALSE)</f>
        <v>1975.67</v>
      </c>
      <c r="V137" s="23">
        <f>VLOOKUP(P137,functions!$A$2:$H$69,5,FALSE)</f>
        <v>1.00064</v>
      </c>
      <c r="X137" s="18">
        <f t="shared" ca="1" si="23"/>
        <v>1976.9344288</v>
      </c>
      <c r="Y137" s="18">
        <f t="shared" ca="1" si="24"/>
        <v>158.15475430399999</v>
      </c>
      <c r="Z137" s="18">
        <f t="shared" ca="1" si="26"/>
        <v>995.87124999999992</v>
      </c>
      <c r="AA137" s="18">
        <f t="shared" ca="1" si="27"/>
        <v>153.212418232</v>
      </c>
      <c r="AB137" s="18">
        <f t="shared" ca="1" si="28"/>
        <v>33.607885289599999</v>
      </c>
      <c r="AC137" s="18">
        <f t="shared" ca="1" si="29"/>
        <v>44.28333120512</v>
      </c>
      <c r="AD137" s="18">
        <f t="shared" ca="1" si="30"/>
        <v>91.9274509392</v>
      </c>
      <c r="AE137" s="18">
        <f t="shared" ca="1" si="31"/>
        <v>10.675445915520001</v>
      </c>
      <c r="AF137" s="18">
        <f t="shared" ca="1" si="32"/>
        <v>87.397898880000014</v>
      </c>
      <c r="AG137" t="str">
        <f t="shared" si="25"/>
        <v/>
      </c>
    </row>
    <row r="138" spans="1:33" x14ac:dyDescent="0.3">
      <c r="A138" s="2" t="s">
        <v>133</v>
      </c>
      <c r="B138" t="s">
        <v>828</v>
      </c>
      <c r="D138" t="s">
        <v>533</v>
      </c>
      <c r="E138" s="1" t="s">
        <v>410</v>
      </c>
      <c r="F138" s="1" t="s">
        <v>465</v>
      </c>
      <c r="G138" s="7">
        <v>26092</v>
      </c>
      <c r="H138" s="7">
        <v>40830</v>
      </c>
      <c r="I138" s="1" t="s">
        <v>1081</v>
      </c>
      <c r="J138" s="47">
        <v>5</v>
      </c>
      <c r="K138" s="47">
        <v>2</v>
      </c>
      <c r="L138" s="49" t="s">
        <v>1424</v>
      </c>
      <c r="M138" s="6" t="s">
        <v>1281</v>
      </c>
      <c r="N138" s="6" t="s">
        <v>1435</v>
      </c>
      <c r="O138" s="6" t="s">
        <v>1443</v>
      </c>
      <c r="P138" s="12" t="s">
        <v>1054</v>
      </c>
      <c r="Q138" s="15" t="str">
        <f>VLOOKUP(P138,functions!$A$2:$H$69,3,FALSE)</f>
        <v>Production assistant</v>
      </c>
      <c r="R138" s="15"/>
      <c r="S138" s="17">
        <f>VLOOKUP(P138,functions!$A$2:$H$69,8,FALSE)</f>
        <v>1</v>
      </c>
      <c r="T138" s="17">
        <f t="shared" ca="1" si="22"/>
        <v>7</v>
      </c>
      <c r="U138" s="18">
        <f ca="1">VLOOKUP(T138,'salary scales'!$A$1:$F$10,S138+1,FALSE)</f>
        <v>1861.13</v>
      </c>
      <c r="V138" s="23">
        <f>VLOOKUP(P138,functions!$A$2:$H$69,5,FALSE)</f>
        <v>1.00064</v>
      </c>
      <c r="X138" s="18">
        <f t="shared" ca="1" si="23"/>
        <v>1862.3211232000001</v>
      </c>
      <c r="Y138" s="18">
        <f t="shared" ca="1" si="24"/>
        <v>148.98568985600002</v>
      </c>
      <c r="Z138" s="18">
        <f t="shared" ca="1" si="26"/>
        <v>995.87124999999992</v>
      </c>
      <c r="AA138" s="18">
        <f t="shared" ca="1" si="27"/>
        <v>144.32988704800002</v>
      </c>
      <c r="AB138" s="18">
        <f t="shared" ca="1" si="28"/>
        <v>31.659459094400002</v>
      </c>
      <c r="AC138" s="18">
        <f t="shared" ca="1" si="29"/>
        <v>41.715993159680004</v>
      </c>
      <c r="AD138" s="18">
        <f t="shared" ca="1" si="30"/>
        <v>86.597932228800005</v>
      </c>
      <c r="AE138" s="18">
        <f t="shared" ca="1" si="31"/>
        <v>10.056534065280001</v>
      </c>
      <c r="AF138" s="18">
        <f t="shared" ca="1" si="32"/>
        <v>75.936568320000021</v>
      </c>
      <c r="AG138" t="str">
        <f t="shared" si="25"/>
        <v/>
      </c>
    </row>
    <row r="139" spans="1:33" x14ac:dyDescent="0.3">
      <c r="A139" s="2" t="s">
        <v>134</v>
      </c>
      <c r="B139" t="s">
        <v>824</v>
      </c>
      <c r="C139" t="s">
        <v>741</v>
      </c>
      <c r="D139" t="s">
        <v>471</v>
      </c>
      <c r="E139" s="1" t="s">
        <v>410</v>
      </c>
      <c r="F139" s="1" t="s">
        <v>465</v>
      </c>
      <c r="G139" s="7">
        <v>32575</v>
      </c>
      <c r="H139" s="7">
        <v>40720</v>
      </c>
      <c r="I139" s="1" t="s">
        <v>1081</v>
      </c>
      <c r="M139" s="6" t="s">
        <v>1281</v>
      </c>
      <c r="N139" s="6" t="s">
        <v>1405</v>
      </c>
      <c r="O139" s="6" t="s">
        <v>1447</v>
      </c>
      <c r="P139" s="12" t="s">
        <v>1067</v>
      </c>
      <c r="Q139" s="15" t="str">
        <f>VLOOKUP(P139,functions!$A$2:$H$69,3,FALSE)</f>
        <v>logistics employee office</v>
      </c>
      <c r="R139" s="15"/>
      <c r="S139" s="17">
        <f>VLOOKUP(P139,functions!$A$2:$H$69,8,FALSE)</f>
        <v>1</v>
      </c>
      <c r="T139" s="17">
        <f t="shared" ca="1" si="22"/>
        <v>7</v>
      </c>
      <c r="U139" s="18">
        <f ca="1">VLOOKUP(T139,'salary scales'!$A$1:$F$10,S139+1,FALSE)</f>
        <v>1861.13</v>
      </c>
      <c r="V139" s="23">
        <f>VLOOKUP(P139,functions!$A$2:$H$69,5,FALSE)</f>
        <v>1</v>
      </c>
      <c r="X139" s="18">
        <f t="shared" ca="1" si="23"/>
        <v>1861.13</v>
      </c>
      <c r="Y139" s="18">
        <f t="shared" ca="1" si="24"/>
        <v>148.8904</v>
      </c>
      <c r="Z139" s="18">
        <f t="shared" ca="1" si="26"/>
        <v>995.87124999999992</v>
      </c>
      <c r="AA139" s="18">
        <f t="shared" ca="1" si="27"/>
        <v>144.23757500000002</v>
      </c>
      <c r="AB139" s="18">
        <f t="shared" ca="1" si="28"/>
        <v>31.639210000000006</v>
      </c>
      <c r="AC139" s="18">
        <f t="shared" ca="1" si="29"/>
        <v>41.689312000000001</v>
      </c>
      <c r="AD139" s="18">
        <f t="shared" ca="1" si="30"/>
        <v>86.542545000000004</v>
      </c>
      <c r="AE139" s="18">
        <f t="shared" ca="1" si="31"/>
        <v>10.050102000000001</v>
      </c>
      <c r="AF139" s="18">
        <f t="shared" ca="1" si="32"/>
        <v>75.888000000000019</v>
      </c>
      <c r="AG139" t="str">
        <f t="shared" si="25"/>
        <v/>
      </c>
    </row>
    <row r="140" spans="1:33" x14ac:dyDescent="0.3">
      <c r="A140" s="2" t="s">
        <v>135</v>
      </c>
      <c r="B140" t="s">
        <v>824</v>
      </c>
      <c r="C140" t="s">
        <v>741</v>
      </c>
      <c r="D140" t="s">
        <v>559</v>
      </c>
      <c r="E140" s="1" t="s">
        <v>410</v>
      </c>
      <c r="F140" s="1" t="s">
        <v>465</v>
      </c>
      <c r="G140" s="7">
        <v>26995</v>
      </c>
      <c r="H140" s="7">
        <v>39937</v>
      </c>
      <c r="I140" s="1" t="s">
        <v>1081</v>
      </c>
      <c r="M140" s="6" t="s">
        <v>1281</v>
      </c>
      <c r="N140" s="6" t="s">
        <v>1278</v>
      </c>
      <c r="O140" s="6" t="s">
        <v>1278</v>
      </c>
      <c r="P140" s="12" t="s">
        <v>1037</v>
      </c>
      <c r="Q140" s="15" t="str">
        <f>VLOOKUP(P140,functions!$A$2:$H$69,3,FALSE)</f>
        <v>Quality coordinator</v>
      </c>
      <c r="R140" s="15"/>
      <c r="S140" s="17">
        <f>VLOOKUP(P140,functions!$A$2:$H$69,8,FALSE)</f>
        <v>3</v>
      </c>
      <c r="T140" s="17">
        <f t="shared" ca="1" si="22"/>
        <v>9</v>
      </c>
      <c r="U140" s="18">
        <f ca="1">VLOOKUP(T140,'salary scales'!$A$1:$F$10,S140+1,FALSE)</f>
        <v>2124.06</v>
      </c>
      <c r="V140" s="23">
        <f>VLOOKUP(P140,functions!$A$2:$H$69,5,FALSE)</f>
        <v>1</v>
      </c>
      <c r="X140" s="18">
        <f t="shared" ca="1" si="23"/>
        <v>2124.06</v>
      </c>
      <c r="Y140" s="18">
        <f t="shared" ca="1" si="24"/>
        <v>169.9248</v>
      </c>
      <c r="Z140" s="18">
        <f t="shared" ca="1" si="26"/>
        <v>995.87124999999992</v>
      </c>
      <c r="AA140" s="18">
        <f t="shared" ca="1" si="27"/>
        <v>164.61464999999998</v>
      </c>
      <c r="AB140" s="18">
        <f t="shared" ca="1" si="28"/>
        <v>36.109020000000001</v>
      </c>
      <c r="AC140" s="18">
        <f t="shared" ca="1" si="29"/>
        <v>47.578944</v>
      </c>
      <c r="AD140" s="18">
        <f t="shared" ca="1" si="30"/>
        <v>98.768789999999996</v>
      </c>
      <c r="AE140" s="18">
        <f t="shared" ca="1" si="31"/>
        <v>11.469924000000001</v>
      </c>
      <c r="AF140" s="18">
        <f t="shared" ca="1" si="32"/>
        <v>102.181</v>
      </c>
      <c r="AG140" t="str">
        <f t="shared" si="25"/>
        <v/>
      </c>
    </row>
    <row r="141" spans="1:33" x14ac:dyDescent="0.3">
      <c r="A141" s="2" t="s">
        <v>136</v>
      </c>
      <c r="B141" t="s">
        <v>918</v>
      </c>
      <c r="D141" t="s">
        <v>535</v>
      </c>
      <c r="E141" s="1" t="s">
        <v>410</v>
      </c>
      <c r="F141" s="1" t="s">
        <v>465</v>
      </c>
      <c r="G141" s="7">
        <v>21652</v>
      </c>
      <c r="H141" s="7">
        <v>40010</v>
      </c>
      <c r="I141" s="1" t="s">
        <v>1081</v>
      </c>
      <c r="M141" s="6" t="s">
        <v>1281</v>
      </c>
      <c r="N141" s="6" t="s">
        <v>1438</v>
      </c>
      <c r="O141" s="6" t="s">
        <v>1448</v>
      </c>
      <c r="P141" s="12" t="s">
        <v>1060</v>
      </c>
      <c r="Q141" s="15" t="str">
        <f>VLOOKUP(P141,functions!$A$2:$H$69,3,FALSE)</f>
        <v>Logistics employee loading and unloading</v>
      </c>
      <c r="R141" s="15"/>
      <c r="S141" s="17">
        <f>VLOOKUP(P141,functions!$A$2:$H$69,8,FALSE)</f>
        <v>1</v>
      </c>
      <c r="T141" s="17">
        <f t="shared" ca="1" si="22"/>
        <v>9</v>
      </c>
      <c r="U141" s="18">
        <f ca="1">VLOOKUP(T141,'salary scales'!$A$1:$F$10,S141+1,FALSE)</f>
        <v>1861.13</v>
      </c>
      <c r="V141" s="23">
        <f>VLOOKUP(P141,functions!$A$2:$H$69,5,FALSE)</f>
        <v>1</v>
      </c>
      <c r="X141" s="18">
        <f t="shared" ca="1" si="23"/>
        <v>1861.13</v>
      </c>
      <c r="Y141" s="18">
        <f t="shared" ca="1" si="24"/>
        <v>148.8904</v>
      </c>
      <c r="Z141" s="18">
        <f t="shared" ca="1" si="26"/>
        <v>995.87124999999992</v>
      </c>
      <c r="AA141" s="18">
        <f t="shared" ca="1" si="27"/>
        <v>144.23757500000002</v>
      </c>
      <c r="AB141" s="18">
        <f t="shared" ca="1" si="28"/>
        <v>31.639210000000006</v>
      </c>
      <c r="AC141" s="18">
        <f t="shared" ca="1" si="29"/>
        <v>41.689312000000001</v>
      </c>
      <c r="AD141" s="18">
        <f t="shared" ca="1" si="30"/>
        <v>86.542545000000004</v>
      </c>
      <c r="AE141" s="18">
        <f t="shared" ca="1" si="31"/>
        <v>10.050102000000001</v>
      </c>
      <c r="AF141" s="18">
        <f t="shared" ca="1" si="32"/>
        <v>75.888000000000019</v>
      </c>
      <c r="AG141" t="str">
        <f t="shared" si="25"/>
        <v/>
      </c>
    </row>
    <row r="142" spans="1:33" x14ac:dyDescent="0.3">
      <c r="A142" s="2" t="s">
        <v>137</v>
      </c>
      <c r="B142" t="s">
        <v>971</v>
      </c>
      <c r="D142" t="s">
        <v>637</v>
      </c>
      <c r="E142" s="1" t="s">
        <v>410</v>
      </c>
      <c r="F142" s="1" t="s">
        <v>465</v>
      </c>
      <c r="G142" s="7">
        <v>33159</v>
      </c>
      <c r="H142" s="7">
        <v>40369</v>
      </c>
      <c r="I142" s="1" t="s">
        <v>1081</v>
      </c>
      <c r="J142" s="47">
        <v>1</v>
      </c>
      <c r="K142" s="47">
        <v>1</v>
      </c>
      <c r="L142" s="49" t="s">
        <v>1422</v>
      </c>
      <c r="M142" s="6" t="s">
        <v>1281</v>
      </c>
      <c r="N142" s="6" t="s">
        <v>1334</v>
      </c>
      <c r="O142" s="6" t="s">
        <v>1277</v>
      </c>
      <c r="P142" s="12" t="s">
        <v>1028</v>
      </c>
      <c r="Q142" s="15" t="str">
        <f>VLOOKUP(P142,functions!$A$2:$H$69,3,FALSE)</f>
        <v>Purchaser machines</v>
      </c>
      <c r="R142" s="15"/>
      <c r="S142" s="17">
        <f>VLOOKUP(P142,functions!$A$2:$H$69,8,FALSE)</f>
        <v>2</v>
      </c>
      <c r="T142" s="17">
        <f t="shared" ca="1" si="22"/>
        <v>8</v>
      </c>
      <c r="U142" s="18">
        <f ca="1">VLOOKUP(T142,'salary scales'!$A$1:$F$10,S142+1,FALSE)</f>
        <v>1939.17</v>
      </c>
      <c r="V142" s="23">
        <f>VLOOKUP(P142,functions!$A$2:$H$69,5,FALSE)</f>
        <v>1</v>
      </c>
      <c r="X142" s="18">
        <f t="shared" ca="1" si="23"/>
        <v>1939.17</v>
      </c>
      <c r="Y142" s="18">
        <f t="shared" ca="1" si="24"/>
        <v>155.1336</v>
      </c>
      <c r="Z142" s="18">
        <f t="shared" ca="1" si="26"/>
        <v>995.87124999999992</v>
      </c>
      <c r="AA142" s="18">
        <f t="shared" ca="1" si="27"/>
        <v>150.285675</v>
      </c>
      <c r="AB142" s="18">
        <f t="shared" ca="1" si="28"/>
        <v>32.965890000000002</v>
      </c>
      <c r="AC142" s="18">
        <f t="shared" ca="1" si="29"/>
        <v>43.437407999999998</v>
      </c>
      <c r="AD142" s="18">
        <f t="shared" ca="1" si="30"/>
        <v>90.171405000000007</v>
      </c>
      <c r="AE142" s="18">
        <f t="shared" ca="1" si="31"/>
        <v>10.471518000000001</v>
      </c>
      <c r="AF142" s="18">
        <f t="shared" ca="1" si="32"/>
        <v>83.692000000000007</v>
      </c>
      <c r="AG142" t="str">
        <f t="shared" si="25"/>
        <v/>
      </c>
    </row>
    <row r="143" spans="1:33" x14ac:dyDescent="0.3">
      <c r="A143" s="2" t="s">
        <v>138</v>
      </c>
      <c r="B143" t="s">
        <v>972</v>
      </c>
      <c r="C143" t="s">
        <v>743</v>
      </c>
      <c r="D143" t="s">
        <v>638</v>
      </c>
      <c r="E143" s="1" t="s">
        <v>410</v>
      </c>
      <c r="F143" s="1" t="s">
        <v>465</v>
      </c>
      <c r="G143" s="7">
        <v>26878</v>
      </c>
      <c r="H143" s="7">
        <v>41201</v>
      </c>
      <c r="I143" s="1" t="s">
        <v>1081</v>
      </c>
      <c r="M143" s="6" t="s">
        <v>1283</v>
      </c>
      <c r="N143" s="6" t="s">
        <v>1439</v>
      </c>
      <c r="O143" s="6" t="s">
        <v>1449</v>
      </c>
      <c r="P143" s="12" t="s">
        <v>1057</v>
      </c>
      <c r="Q143" s="15" t="str">
        <f>VLOOKUP(P143,functions!$A$2:$H$69,3,FALSE)</f>
        <v>Forklift driver</v>
      </c>
      <c r="R143" s="15"/>
      <c r="S143" s="17">
        <f>VLOOKUP(P143,functions!$A$2:$H$69,8,FALSE)</f>
        <v>2</v>
      </c>
      <c r="T143" s="17">
        <f t="shared" ca="1" si="22"/>
        <v>6</v>
      </c>
      <c r="U143" s="18">
        <f ca="1">VLOOKUP(T143,'salary scales'!$A$1:$F$10,S143+1,FALSE)</f>
        <v>1939.17</v>
      </c>
      <c r="V143" s="23">
        <f>VLOOKUP(P143,functions!$A$2:$H$69,5,FALSE)</f>
        <v>1</v>
      </c>
      <c r="X143" s="18">
        <f t="shared" ca="1" si="23"/>
        <v>1939.17</v>
      </c>
      <c r="Y143" s="18">
        <f t="shared" ca="1" si="24"/>
        <v>155.1336</v>
      </c>
      <c r="Z143" s="18">
        <f t="shared" ca="1" si="26"/>
        <v>995.87124999999992</v>
      </c>
      <c r="AA143" s="18">
        <f t="shared" ca="1" si="27"/>
        <v>150.285675</v>
      </c>
      <c r="AB143" s="18">
        <f t="shared" ca="1" si="28"/>
        <v>32.965890000000002</v>
      </c>
      <c r="AC143" s="18">
        <f t="shared" ca="1" si="29"/>
        <v>43.437407999999998</v>
      </c>
      <c r="AD143" s="18">
        <f t="shared" ca="1" si="30"/>
        <v>90.171405000000007</v>
      </c>
      <c r="AE143" s="18">
        <f t="shared" ca="1" si="31"/>
        <v>10.471518000000001</v>
      </c>
      <c r="AF143" s="18">
        <f t="shared" ca="1" si="32"/>
        <v>83.692000000000007</v>
      </c>
      <c r="AG143" t="str">
        <f t="shared" si="25"/>
        <v/>
      </c>
    </row>
    <row r="144" spans="1:33" x14ac:dyDescent="0.3">
      <c r="A144" s="2" t="s">
        <v>139</v>
      </c>
      <c r="B144" t="s">
        <v>817</v>
      </c>
      <c r="D144" t="s">
        <v>555</v>
      </c>
      <c r="E144" s="1" t="s">
        <v>410</v>
      </c>
      <c r="F144" s="1" t="s">
        <v>465</v>
      </c>
      <c r="G144" s="7">
        <v>32898</v>
      </c>
      <c r="H144" s="7">
        <v>40725</v>
      </c>
      <c r="I144" s="1" t="s">
        <v>1081</v>
      </c>
      <c r="M144" s="6" t="s">
        <v>1281</v>
      </c>
      <c r="N144" s="6" t="s">
        <v>1405</v>
      </c>
      <c r="O144" s="6" t="s">
        <v>1280</v>
      </c>
      <c r="P144" s="12" t="s">
        <v>1088</v>
      </c>
      <c r="Q144" s="15" t="str">
        <f>VLOOKUP(P144,functions!$A$2:$H$69,3,FALSE)</f>
        <v>Truck driver</v>
      </c>
      <c r="R144" s="15"/>
      <c r="S144" s="17">
        <f>VLOOKUP(P144,functions!$A$2:$H$69,8,FALSE)</f>
        <v>2</v>
      </c>
      <c r="T144" s="17">
        <f t="shared" ca="1" si="22"/>
        <v>7</v>
      </c>
      <c r="U144" s="18">
        <f ca="1">VLOOKUP(T144,'salary scales'!$A$1:$F$10,S144+1,FALSE)</f>
        <v>1939.17</v>
      </c>
      <c r="V144" s="23">
        <f>VLOOKUP(P144,functions!$A$2:$H$69,5,FALSE)</f>
        <v>1</v>
      </c>
      <c r="X144" s="18">
        <f t="shared" ca="1" si="23"/>
        <v>1939.17</v>
      </c>
      <c r="Y144" s="18">
        <f t="shared" ca="1" si="24"/>
        <v>155.1336</v>
      </c>
      <c r="Z144" s="18">
        <f t="shared" ca="1" si="26"/>
        <v>995.87124999999992</v>
      </c>
      <c r="AA144" s="18">
        <f t="shared" ca="1" si="27"/>
        <v>150.285675</v>
      </c>
      <c r="AB144" s="18">
        <f t="shared" ca="1" si="28"/>
        <v>32.965890000000002</v>
      </c>
      <c r="AC144" s="18">
        <f t="shared" ca="1" si="29"/>
        <v>43.437407999999998</v>
      </c>
      <c r="AD144" s="18">
        <f t="shared" ca="1" si="30"/>
        <v>90.171405000000007</v>
      </c>
      <c r="AE144" s="18">
        <f t="shared" ca="1" si="31"/>
        <v>10.471518000000001</v>
      </c>
      <c r="AF144" s="18">
        <f t="shared" ca="1" si="32"/>
        <v>83.692000000000007</v>
      </c>
      <c r="AG144" t="str">
        <f t="shared" si="25"/>
        <v/>
      </c>
    </row>
    <row r="145" spans="1:33" x14ac:dyDescent="0.3">
      <c r="A145" s="2" t="s">
        <v>140</v>
      </c>
      <c r="B145" t="s">
        <v>817</v>
      </c>
      <c r="D145" t="s">
        <v>469</v>
      </c>
      <c r="E145" s="1" t="s">
        <v>410</v>
      </c>
      <c r="F145" s="1" t="s">
        <v>468</v>
      </c>
      <c r="G145" s="7">
        <v>33766</v>
      </c>
      <c r="H145" s="7">
        <v>41226</v>
      </c>
      <c r="I145" s="1" t="s">
        <v>1081</v>
      </c>
      <c r="J145" s="47">
        <v>3</v>
      </c>
      <c r="K145" s="47">
        <v>3</v>
      </c>
      <c r="L145" s="49" t="s">
        <v>1422</v>
      </c>
      <c r="M145" s="6" t="s">
        <v>1281</v>
      </c>
      <c r="N145" s="6" t="s">
        <v>1435</v>
      </c>
      <c r="O145" s="6" t="s">
        <v>1446</v>
      </c>
      <c r="P145" s="12" t="s">
        <v>1053</v>
      </c>
      <c r="Q145" s="15" t="str">
        <f>VLOOKUP(P145,functions!$A$2:$H$69,3,FALSE)</f>
        <v>Production worker</v>
      </c>
      <c r="R145" s="15"/>
      <c r="S145" s="17">
        <f>VLOOKUP(P145,functions!$A$2:$H$69,8,FALSE)</f>
        <v>2</v>
      </c>
      <c r="T145" s="17">
        <f t="shared" ca="1" si="22"/>
        <v>6</v>
      </c>
      <c r="U145" s="18">
        <f ca="1">VLOOKUP(T145,'salary scales'!$A$1:$F$10,S145+1,FALSE)</f>
        <v>1939.17</v>
      </c>
      <c r="V145" s="23">
        <f>VLOOKUP(P145,functions!$A$2:$H$69,5,FALSE)</f>
        <v>1.00064</v>
      </c>
      <c r="X145" s="18">
        <f t="shared" ca="1" si="23"/>
        <v>1940.4110688000001</v>
      </c>
      <c r="Y145" s="18">
        <f t="shared" ca="1" si="24"/>
        <v>155.232885504</v>
      </c>
      <c r="Z145" s="18">
        <f t="shared" ca="1" si="26"/>
        <v>995.87124999999992</v>
      </c>
      <c r="AA145" s="18">
        <f t="shared" ca="1" si="27"/>
        <v>150.38185783200001</v>
      </c>
      <c r="AB145" s="18">
        <f t="shared" ca="1" si="28"/>
        <v>32.986988169600004</v>
      </c>
      <c r="AC145" s="18">
        <f t="shared" ca="1" si="29"/>
        <v>43.465207941119999</v>
      </c>
      <c r="AD145" s="18">
        <f t="shared" ca="1" si="30"/>
        <v>90.229114699199997</v>
      </c>
      <c r="AE145" s="18">
        <f t="shared" ca="1" si="31"/>
        <v>10.478219771520001</v>
      </c>
      <c r="AF145" s="18">
        <f t="shared" ca="1" si="32"/>
        <v>83.745562880000023</v>
      </c>
      <c r="AG145" t="str">
        <f t="shared" si="25"/>
        <v/>
      </c>
    </row>
    <row r="146" spans="1:33" x14ac:dyDescent="0.3">
      <c r="A146" s="2" t="s">
        <v>141</v>
      </c>
      <c r="B146" t="s">
        <v>818</v>
      </c>
      <c r="D146" t="s">
        <v>555</v>
      </c>
      <c r="E146" s="1" t="s">
        <v>410</v>
      </c>
      <c r="F146" s="1" t="s">
        <v>465</v>
      </c>
      <c r="G146" s="7">
        <v>25284</v>
      </c>
      <c r="H146" s="7">
        <v>40181</v>
      </c>
      <c r="I146" s="1" t="s">
        <v>1081</v>
      </c>
      <c r="M146" s="6" t="s">
        <v>1281</v>
      </c>
      <c r="N146" s="6" t="s">
        <v>1278</v>
      </c>
      <c r="O146" s="6" t="s">
        <v>1278</v>
      </c>
      <c r="P146" s="12" t="s">
        <v>1035</v>
      </c>
      <c r="Q146" s="15" t="str">
        <f>VLOOKUP(P146,functions!$A$2:$H$69,3,FALSE)</f>
        <v>Laboratory technician</v>
      </c>
      <c r="R146" s="15"/>
      <c r="S146" s="17">
        <f>VLOOKUP(P146,functions!$A$2:$H$69,8,FALSE)</f>
        <v>3</v>
      </c>
      <c r="T146" s="17">
        <f t="shared" ca="1" si="22"/>
        <v>8</v>
      </c>
      <c r="U146" s="18">
        <f ca="1">VLOOKUP(T146,'salary scales'!$A$1:$F$10,S146+1,FALSE)</f>
        <v>2124.06</v>
      </c>
      <c r="V146" s="23">
        <f>VLOOKUP(P146,functions!$A$2:$H$69,5,FALSE)</f>
        <v>1</v>
      </c>
      <c r="X146" s="18">
        <f t="shared" ca="1" si="23"/>
        <v>2124.06</v>
      </c>
      <c r="Y146" s="18">
        <f t="shared" ca="1" si="24"/>
        <v>169.9248</v>
      </c>
      <c r="Z146" s="18">
        <f t="shared" ca="1" si="26"/>
        <v>995.87124999999992</v>
      </c>
      <c r="AA146" s="18">
        <f t="shared" ca="1" si="27"/>
        <v>164.61464999999998</v>
      </c>
      <c r="AB146" s="18">
        <f t="shared" ca="1" si="28"/>
        <v>36.109020000000001</v>
      </c>
      <c r="AC146" s="18">
        <f t="shared" ca="1" si="29"/>
        <v>47.578944</v>
      </c>
      <c r="AD146" s="18">
        <f t="shared" ca="1" si="30"/>
        <v>98.768789999999996</v>
      </c>
      <c r="AE146" s="18">
        <f t="shared" ca="1" si="31"/>
        <v>11.469924000000001</v>
      </c>
      <c r="AF146" s="18">
        <f t="shared" ca="1" si="32"/>
        <v>102.181</v>
      </c>
      <c r="AG146" t="str">
        <f t="shared" si="25"/>
        <v/>
      </c>
    </row>
    <row r="147" spans="1:33" x14ac:dyDescent="0.3">
      <c r="A147" s="2" t="s">
        <v>142</v>
      </c>
      <c r="B147" t="s">
        <v>820</v>
      </c>
      <c r="C147" t="s">
        <v>821</v>
      </c>
      <c r="D147" t="s">
        <v>556</v>
      </c>
      <c r="E147" s="1" t="s">
        <v>410</v>
      </c>
      <c r="F147" s="1" t="s">
        <v>465</v>
      </c>
      <c r="G147" s="7">
        <v>26712</v>
      </c>
      <c r="H147" s="7">
        <v>40022</v>
      </c>
      <c r="I147" s="1" t="s">
        <v>1081</v>
      </c>
      <c r="M147" s="6" t="s">
        <v>1281</v>
      </c>
      <c r="N147" s="6" t="s">
        <v>1435</v>
      </c>
      <c r="O147" s="6" t="s">
        <v>1446</v>
      </c>
      <c r="P147" s="12" t="s">
        <v>1052</v>
      </c>
      <c r="Q147" s="15" t="str">
        <f>VLOOKUP(P147,functions!$A$2:$H$69,3,FALSE)</f>
        <v>Team leader</v>
      </c>
      <c r="R147" s="15" t="s">
        <v>1083</v>
      </c>
      <c r="S147" s="17">
        <f>VLOOKUP(P147,functions!$A$2:$H$69,8,FALSE)</f>
        <v>3</v>
      </c>
      <c r="T147" s="17">
        <f t="shared" ca="1" si="22"/>
        <v>9</v>
      </c>
      <c r="U147" s="18">
        <f ca="1">VLOOKUP(T147,'salary scales'!$A$1:$F$10,S147+1,FALSE)</f>
        <v>2124.06</v>
      </c>
      <c r="V147" s="23">
        <f>VLOOKUP(P147,functions!$A$2:$H$69,5,FALSE)</f>
        <v>1.00064</v>
      </c>
      <c r="X147" s="18">
        <f t="shared" ca="1" si="23"/>
        <v>2125.4193983999999</v>
      </c>
      <c r="Y147" s="18">
        <f t="shared" ca="1" si="24"/>
        <v>170.033551872</v>
      </c>
      <c r="Z147" s="18">
        <f t="shared" ca="1" si="26"/>
        <v>995.87124999999992</v>
      </c>
      <c r="AA147" s="18">
        <f t="shared" ca="1" si="27"/>
        <v>164.72000337599999</v>
      </c>
      <c r="AB147" s="18">
        <f t="shared" ca="1" si="28"/>
        <v>36.132129772799999</v>
      </c>
      <c r="AC147" s="18">
        <f t="shared" ca="1" si="29"/>
        <v>47.609394524159995</v>
      </c>
      <c r="AD147" s="18">
        <f t="shared" ca="1" si="30"/>
        <v>98.832002025599991</v>
      </c>
      <c r="AE147" s="18">
        <f t="shared" ca="1" si="31"/>
        <v>11.47726475136</v>
      </c>
      <c r="AF147" s="18">
        <f t="shared" ca="1" si="32"/>
        <v>102.24639583999999</v>
      </c>
      <c r="AG147" t="str">
        <f t="shared" si="25"/>
        <v/>
      </c>
    </row>
    <row r="148" spans="1:33" x14ac:dyDescent="0.3">
      <c r="A148" s="2" t="s">
        <v>143</v>
      </c>
      <c r="B148" t="s">
        <v>820</v>
      </c>
      <c r="C148" t="s">
        <v>821</v>
      </c>
      <c r="D148" t="s">
        <v>470</v>
      </c>
      <c r="E148" s="1" t="s">
        <v>410</v>
      </c>
      <c r="F148" s="1" t="s">
        <v>465</v>
      </c>
      <c r="G148" s="7">
        <v>28361</v>
      </c>
      <c r="H148" s="7">
        <v>40725</v>
      </c>
      <c r="I148" s="1" t="s">
        <v>1081</v>
      </c>
      <c r="J148" s="47">
        <v>5</v>
      </c>
      <c r="K148" s="47">
        <v>2</v>
      </c>
      <c r="L148" s="49" t="s">
        <v>1424</v>
      </c>
      <c r="M148" s="6" t="s">
        <v>1281</v>
      </c>
      <c r="N148" s="6" t="s">
        <v>1403</v>
      </c>
      <c r="O148" s="6" t="s">
        <v>1284</v>
      </c>
      <c r="P148" s="12" t="s">
        <v>1001</v>
      </c>
      <c r="Q148" s="15" t="str">
        <f>VLOOKUP(P148,functions!$A$2:$H$69,3,FALSE)</f>
        <v>Secretary</v>
      </c>
      <c r="R148" s="15" t="s">
        <v>1082</v>
      </c>
      <c r="S148" s="17">
        <f>VLOOKUP(P148,functions!$A$2:$H$69,8,FALSE)</f>
        <v>2</v>
      </c>
      <c r="T148" s="17">
        <f t="shared" ca="1" si="22"/>
        <v>7</v>
      </c>
      <c r="U148" s="18">
        <f ca="1">VLOOKUP(T148,'salary scales'!$A$1:$F$10,S148+1,FALSE)</f>
        <v>1939.17</v>
      </c>
      <c r="V148" s="23">
        <f>VLOOKUP(P148,functions!$A$2:$H$69,5,FALSE)</f>
        <v>0.6</v>
      </c>
      <c r="X148" s="18">
        <f t="shared" ca="1" si="23"/>
        <v>1163.502</v>
      </c>
      <c r="Y148" s="18">
        <f t="shared" ca="1" si="24"/>
        <v>93.080159999999992</v>
      </c>
      <c r="Z148" s="18">
        <f t="shared" ca="1" si="26"/>
        <v>995.87124999999992</v>
      </c>
      <c r="AA148" s="18">
        <f t="shared" ca="1" si="27"/>
        <v>90.171404999999993</v>
      </c>
      <c r="AB148" s="18">
        <f t="shared" ca="1" si="28"/>
        <v>19.779534000000002</v>
      </c>
      <c r="AC148" s="18">
        <f t="shared" ca="1" si="29"/>
        <v>26.062444799999998</v>
      </c>
      <c r="AD148" s="18">
        <f t="shared" ca="1" si="30"/>
        <v>54.102843</v>
      </c>
      <c r="AE148" s="18">
        <f t="shared" ca="1" si="31"/>
        <v>6.2829107999999998</v>
      </c>
      <c r="AF148" s="18">
        <f t="shared" ca="1" si="32"/>
        <v>50.215199999999996</v>
      </c>
      <c r="AG148" t="str">
        <f t="shared" si="25"/>
        <v/>
      </c>
    </row>
    <row r="149" spans="1:33" x14ac:dyDescent="0.3">
      <c r="A149" s="2" t="s">
        <v>144</v>
      </c>
      <c r="B149" t="s">
        <v>819</v>
      </c>
      <c r="D149" t="s">
        <v>469</v>
      </c>
      <c r="E149" s="1" t="s">
        <v>410</v>
      </c>
      <c r="F149" s="1" t="s">
        <v>468</v>
      </c>
      <c r="G149" s="7">
        <v>33117</v>
      </c>
      <c r="H149" s="7">
        <v>41217</v>
      </c>
      <c r="I149" s="1" t="s">
        <v>1081</v>
      </c>
      <c r="J149" s="47">
        <v>1</v>
      </c>
      <c r="K149" s="47">
        <v>1</v>
      </c>
      <c r="L149" s="49" t="s">
        <v>1422</v>
      </c>
      <c r="M149" s="6" t="s">
        <v>1281</v>
      </c>
      <c r="N149" s="6" t="s">
        <v>1435</v>
      </c>
      <c r="O149" s="6" t="s">
        <v>1446</v>
      </c>
      <c r="P149" s="12" t="s">
        <v>1053</v>
      </c>
      <c r="Q149" s="15" t="str">
        <f>VLOOKUP(P149,functions!$A$2:$H$69,3,FALSE)</f>
        <v>Production worker</v>
      </c>
      <c r="R149" s="15"/>
      <c r="S149" s="17">
        <f>VLOOKUP(P149,functions!$A$2:$H$69,8,FALSE)</f>
        <v>2</v>
      </c>
      <c r="T149" s="17">
        <f t="shared" ca="1" si="22"/>
        <v>6</v>
      </c>
      <c r="U149" s="18">
        <f ca="1">VLOOKUP(T149,'salary scales'!$A$1:$F$10,S149+1,FALSE)</f>
        <v>1939.17</v>
      </c>
      <c r="V149" s="23">
        <f>VLOOKUP(P149,functions!$A$2:$H$69,5,FALSE)</f>
        <v>1.00064</v>
      </c>
      <c r="X149" s="18">
        <f t="shared" ca="1" si="23"/>
        <v>1940.4110688000001</v>
      </c>
      <c r="Y149" s="18">
        <f t="shared" ca="1" si="24"/>
        <v>155.232885504</v>
      </c>
      <c r="Z149" s="18">
        <f t="shared" ca="1" si="26"/>
        <v>995.87124999999992</v>
      </c>
      <c r="AA149" s="18">
        <f t="shared" ca="1" si="27"/>
        <v>150.38185783200001</v>
      </c>
      <c r="AB149" s="18">
        <f t="shared" ca="1" si="28"/>
        <v>32.986988169600004</v>
      </c>
      <c r="AC149" s="18">
        <f t="shared" ca="1" si="29"/>
        <v>43.465207941119999</v>
      </c>
      <c r="AD149" s="18">
        <f t="shared" ca="1" si="30"/>
        <v>90.229114699199997</v>
      </c>
      <c r="AE149" s="18">
        <f t="shared" ca="1" si="31"/>
        <v>10.478219771520001</v>
      </c>
      <c r="AF149" s="18">
        <f t="shared" ca="1" si="32"/>
        <v>83.745562880000023</v>
      </c>
      <c r="AG149" t="str">
        <f t="shared" si="25"/>
        <v/>
      </c>
    </row>
    <row r="150" spans="1:33" x14ac:dyDescent="0.3">
      <c r="A150" s="2" t="s">
        <v>145</v>
      </c>
      <c r="B150" t="s">
        <v>819</v>
      </c>
      <c r="D150" t="s">
        <v>556</v>
      </c>
      <c r="E150" s="1" t="s">
        <v>410</v>
      </c>
      <c r="F150" s="1" t="s">
        <v>465</v>
      </c>
      <c r="G150" s="7">
        <v>33523</v>
      </c>
      <c r="H150" s="7">
        <v>40628</v>
      </c>
      <c r="I150" s="1" t="s">
        <v>1081</v>
      </c>
      <c r="J150" s="47">
        <v>3</v>
      </c>
      <c r="K150" s="47">
        <v>1</v>
      </c>
      <c r="L150" s="49" t="s">
        <v>1422</v>
      </c>
      <c r="M150" s="6" t="s">
        <v>1281</v>
      </c>
      <c r="N150" s="6" t="s">
        <v>1335</v>
      </c>
      <c r="O150" s="6" t="s">
        <v>1453</v>
      </c>
      <c r="P150" s="12" t="s">
        <v>1019</v>
      </c>
      <c r="Q150" s="15" t="str">
        <f>VLOOKUP(P150,functions!$A$2:$H$69,3,FALSE)</f>
        <v>Sales employee field service</v>
      </c>
      <c r="R150" s="15"/>
      <c r="S150" s="17">
        <f>VLOOKUP(P150,functions!$A$2:$H$69,8,FALSE)</f>
        <v>3</v>
      </c>
      <c r="T150" s="17">
        <f t="shared" ca="1" si="22"/>
        <v>7</v>
      </c>
      <c r="U150" s="18">
        <f ca="1">VLOOKUP(T150,'salary scales'!$A$1:$F$10,S150+1,FALSE)</f>
        <v>2074.52</v>
      </c>
      <c r="V150" s="23">
        <f>VLOOKUP(P150,functions!$A$2:$H$69,5,FALSE)</f>
        <v>1</v>
      </c>
      <c r="X150" s="18">
        <f t="shared" ca="1" si="23"/>
        <v>2074.52</v>
      </c>
      <c r="Y150" s="18">
        <f t="shared" ca="1" si="24"/>
        <v>165.9616</v>
      </c>
      <c r="Z150" s="18">
        <f t="shared" ca="1" si="26"/>
        <v>995.87124999999992</v>
      </c>
      <c r="AA150" s="18">
        <f t="shared" ca="1" si="27"/>
        <v>160.77529999999999</v>
      </c>
      <c r="AB150" s="18">
        <f t="shared" ca="1" si="28"/>
        <v>35.266840000000002</v>
      </c>
      <c r="AC150" s="18">
        <f t="shared" ca="1" si="29"/>
        <v>46.469248</v>
      </c>
      <c r="AD150" s="18">
        <f t="shared" ca="1" si="30"/>
        <v>96.465180000000004</v>
      </c>
      <c r="AE150" s="18">
        <f t="shared" ca="1" si="31"/>
        <v>11.202408</v>
      </c>
      <c r="AF150" s="18">
        <f t="shared" ca="1" si="32"/>
        <v>97.227000000000004</v>
      </c>
      <c r="AG150" t="str">
        <f t="shared" si="25"/>
        <v/>
      </c>
    </row>
    <row r="151" spans="1:33" x14ac:dyDescent="0.3">
      <c r="A151" s="2" t="s">
        <v>146</v>
      </c>
      <c r="B151" t="s">
        <v>819</v>
      </c>
      <c r="D151" t="s">
        <v>556</v>
      </c>
      <c r="E151" s="1" t="s">
        <v>410</v>
      </c>
      <c r="F151" s="1" t="s">
        <v>465</v>
      </c>
      <c r="G151" s="7">
        <v>30839</v>
      </c>
      <c r="H151" s="7">
        <v>41469</v>
      </c>
      <c r="I151" s="1" t="s">
        <v>1081</v>
      </c>
      <c r="M151" s="6" t="s">
        <v>1281</v>
      </c>
      <c r="N151" s="6" t="s">
        <v>1334</v>
      </c>
      <c r="O151" s="6" t="s">
        <v>1458</v>
      </c>
      <c r="P151" s="12" t="s">
        <v>1029</v>
      </c>
      <c r="Q151" s="15" t="str">
        <f>VLOOKUP(P151,functions!$A$2:$H$69,3,FALSE)</f>
        <v>Purchaser packaging</v>
      </c>
      <c r="R151" s="15"/>
      <c r="S151" s="17">
        <f>VLOOKUP(P151,functions!$A$2:$H$69,8,FALSE)</f>
        <v>2</v>
      </c>
      <c r="T151" s="17">
        <f t="shared" ca="1" si="22"/>
        <v>5</v>
      </c>
      <c r="U151" s="18">
        <f ca="1">VLOOKUP(T151,'salary scales'!$A$1:$F$10,S151+1,FALSE)</f>
        <v>1899.07</v>
      </c>
      <c r="V151" s="23">
        <f>VLOOKUP(P151,functions!$A$2:$H$69,5,FALSE)</f>
        <v>1</v>
      </c>
      <c r="X151" s="18">
        <f t="shared" ca="1" si="23"/>
        <v>1899.07</v>
      </c>
      <c r="Y151" s="18">
        <f t="shared" ca="1" si="24"/>
        <v>151.9256</v>
      </c>
      <c r="Z151" s="18">
        <f t="shared" ca="1" si="26"/>
        <v>995.87124999999992</v>
      </c>
      <c r="AA151" s="18">
        <f t="shared" ca="1" si="27"/>
        <v>147.17792499999999</v>
      </c>
      <c r="AB151" s="18">
        <f t="shared" ca="1" si="28"/>
        <v>32.284190000000002</v>
      </c>
      <c r="AC151" s="18">
        <f t="shared" ca="1" si="29"/>
        <v>42.539167999999997</v>
      </c>
      <c r="AD151" s="18">
        <f t="shared" ca="1" si="30"/>
        <v>88.306754999999995</v>
      </c>
      <c r="AE151" s="18">
        <f t="shared" ca="1" si="31"/>
        <v>10.254977999999999</v>
      </c>
      <c r="AF151" s="18">
        <f t="shared" ca="1" si="32"/>
        <v>79.682000000000002</v>
      </c>
      <c r="AG151" t="str">
        <f t="shared" si="25"/>
        <v/>
      </c>
    </row>
    <row r="152" spans="1:33" x14ac:dyDescent="0.3">
      <c r="A152" s="2" t="s">
        <v>147</v>
      </c>
      <c r="B152" t="s">
        <v>822</v>
      </c>
      <c r="D152" t="s">
        <v>700</v>
      </c>
      <c r="E152" s="1" t="s">
        <v>1467</v>
      </c>
      <c r="F152" s="1" t="s">
        <v>465</v>
      </c>
      <c r="G152" s="7">
        <v>32052</v>
      </c>
      <c r="H152" s="7">
        <v>41275</v>
      </c>
      <c r="I152" s="1" t="s">
        <v>1081</v>
      </c>
      <c r="J152" s="47">
        <v>3</v>
      </c>
      <c r="K152" s="47">
        <v>1</v>
      </c>
      <c r="L152" s="49" t="s">
        <v>1423</v>
      </c>
      <c r="M152" s="6" t="s">
        <v>1283</v>
      </c>
      <c r="N152" s="6" t="s">
        <v>1440</v>
      </c>
      <c r="O152" s="6" t="s">
        <v>1464</v>
      </c>
      <c r="P152" s="12" t="s">
        <v>1051</v>
      </c>
      <c r="Q152" s="15" t="str">
        <f>VLOOKUP(P152,functions!$A$2:$H$69,3,FALSE)</f>
        <v>Planner</v>
      </c>
      <c r="R152" s="15" t="s">
        <v>1082</v>
      </c>
      <c r="S152" s="17">
        <f>VLOOKUP(P152,functions!$A$2:$H$69,8,FALSE)</f>
        <v>3</v>
      </c>
      <c r="T152" s="17">
        <f t="shared" ca="1" si="22"/>
        <v>5</v>
      </c>
      <c r="U152" s="18">
        <f ca="1">VLOOKUP(T152,'salary scales'!$A$1:$F$10,S152+1,FALSE)</f>
        <v>1975.67</v>
      </c>
      <c r="V152" s="23">
        <f>VLOOKUP(P152,functions!$A$2:$H$69,5,FALSE)</f>
        <v>1</v>
      </c>
      <c r="X152" s="18">
        <f t="shared" ca="1" si="23"/>
        <v>1975.67</v>
      </c>
      <c r="Y152" s="18">
        <f t="shared" ca="1" si="24"/>
        <v>158.05360000000002</v>
      </c>
      <c r="Z152" s="18">
        <f t="shared" ca="1" si="26"/>
        <v>995.87124999999992</v>
      </c>
      <c r="AA152" s="18">
        <f t="shared" ca="1" si="27"/>
        <v>153.11442500000001</v>
      </c>
      <c r="AB152" s="18">
        <f t="shared" ca="1" si="28"/>
        <v>33.586390000000002</v>
      </c>
      <c r="AC152" s="18">
        <f t="shared" ca="1" si="29"/>
        <v>44.255008000000004</v>
      </c>
      <c r="AD152" s="18">
        <f t="shared" ca="1" si="30"/>
        <v>91.868655000000004</v>
      </c>
      <c r="AE152" s="18">
        <f t="shared" ca="1" si="31"/>
        <v>10.668618</v>
      </c>
      <c r="AF152" s="18">
        <f t="shared" ca="1" si="32"/>
        <v>87.342000000000013</v>
      </c>
      <c r="AG152" t="str">
        <f t="shared" si="25"/>
        <v/>
      </c>
    </row>
    <row r="153" spans="1:33" x14ac:dyDescent="0.3">
      <c r="A153" s="2" t="s">
        <v>148</v>
      </c>
      <c r="B153" t="s">
        <v>822</v>
      </c>
      <c r="D153" t="s">
        <v>557</v>
      </c>
      <c r="E153" s="1" t="s">
        <v>410</v>
      </c>
      <c r="F153" s="1" t="s">
        <v>465</v>
      </c>
      <c r="G153" s="7">
        <v>30240</v>
      </c>
      <c r="H153" s="7">
        <v>39351</v>
      </c>
      <c r="I153" s="1" t="s">
        <v>1081</v>
      </c>
      <c r="M153" s="6" t="s">
        <v>1283</v>
      </c>
      <c r="N153" s="6" t="s">
        <v>1439</v>
      </c>
      <c r="O153" s="6" t="s">
        <v>1449</v>
      </c>
      <c r="P153" s="12" t="s">
        <v>1057</v>
      </c>
      <c r="Q153" s="15" t="str">
        <f>VLOOKUP(P153,functions!$A$2:$H$69,3,FALSE)</f>
        <v>Forklift driver</v>
      </c>
      <c r="R153" s="15"/>
      <c r="S153" s="17">
        <f>VLOOKUP(P153,functions!$A$2:$H$69,8,FALSE)</f>
        <v>2</v>
      </c>
      <c r="T153" s="17">
        <f t="shared" ca="1" si="22"/>
        <v>11</v>
      </c>
      <c r="U153" s="18" t="e">
        <f ca="1">VLOOKUP(T153,'salary scales'!$A$1:$F$10,S153+1,FALSE)</f>
        <v>#N/A</v>
      </c>
      <c r="V153" s="23">
        <f>VLOOKUP(P153,functions!$A$2:$H$69,5,FALSE)</f>
        <v>1</v>
      </c>
      <c r="X153" s="18" t="e">
        <f t="shared" ca="1" si="23"/>
        <v>#N/A</v>
      </c>
      <c r="Y153" s="18" t="e">
        <f t="shared" ca="1" si="24"/>
        <v>#N/A</v>
      </c>
      <c r="Z153" s="18" t="e">
        <f t="shared" ca="1" si="26"/>
        <v>#N/A</v>
      </c>
      <c r="AA153" s="18" t="e">
        <f t="shared" ca="1" si="27"/>
        <v>#N/A</v>
      </c>
      <c r="AB153" s="18" t="e">
        <f t="shared" ca="1" si="28"/>
        <v>#N/A</v>
      </c>
      <c r="AC153" s="18" t="e">
        <f t="shared" ca="1" si="29"/>
        <v>#N/A</v>
      </c>
      <c r="AD153" s="18" t="e">
        <f t="shared" ca="1" si="30"/>
        <v>#N/A</v>
      </c>
      <c r="AE153" s="18" t="e">
        <f t="shared" ca="1" si="31"/>
        <v>#N/A</v>
      </c>
      <c r="AF153" s="18" t="e">
        <f t="shared" ca="1" si="32"/>
        <v>#N/A</v>
      </c>
      <c r="AG153" t="str">
        <f t="shared" si="25"/>
        <v/>
      </c>
    </row>
    <row r="154" spans="1:33" x14ac:dyDescent="0.3">
      <c r="A154" s="2" t="s">
        <v>149</v>
      </c>
      <c r="B154" t="s">
        <v>823</v>
      </c>
      <c r="D154" t="s">
        <v>701</v>
      </c>
      <c r="E154" s="1" t="s">
        <v>1467</v>
      </c>
      <c r="F154" s="1" t="s">
        <v>465</v>
      </c>
      <c r="G154" s="7">
        <v>32518</v>
      </c>
      <c r="H154" s="7">
        <v>41197</v>
      </c>
      <c r="I154" s="1" t="s">
        <v>1081</v>
      </c>
      <c r="J154" s="47">
        <v>60</v>
      </c>
      <c r="K154" s="47">
        <v>3</v>
      </c>
      <c r="L154" s="49" t="s">
        <v>1422</v>
      </c>
      <c r="M154" s="6" t="s">
        <v>1283</v>
      </c>
      <c r="N154" s="6" t="s">
        <v>1405</v>
      </c>
      <c r="O154" s="6" t="s">
        <v>1444</v>
      </c>
      <c r="P154" s="12" t="s">
        <v>1078</v>
      </c>
      <c r="Q154" s="15" t="str">
        <f>VLOOKUP(P154,functions!$A$2:$H$69,3,FALSE)</f>
        <v>Receptionist</v>
      </c>
      <c r="R154" s="15"/>
      <c r="S154" s="17">
        <f>VLOOKUP(P154,functions!$A$2:$H$69,8,FALSE)</f>
        <v>2</v>
      </c>
      <c r="T154" s="17">
        <f t="shared" ca="1" si="22"/>
        <v>6</v>
      </c>
      <c r="U154" s="18">
        <f ca="1">VLOOKUP(T154,'salary scales'!$A$1:$F$10,S154+1,FALSE)</f>
        <v>1939.17</v>
      </c>
      <c r="V154" s="23">
        <f>VLOOKUP(P154,functions!$A$2:$H$69,5,FALSE)</f>
        <v>0.8</v>
      </c>
      <c r="X154" s="18">
        <f t="shared" ca="1" si="23"/>
        <v>1551.3360000000002</v>
      </c>
      <c r="Y154" s="18">
        <f t="shared" ca="1" si="24"/>
        <v>124.10688000000002</v>
      </c>
      <c r="Z154" s="18">
        <f t="shared" ca="1" si="26"/>
        <v>995.87124999999992</v>
      </c>
      <c r="AA154" s="18">
        <f t="shared" ca="1" si="27"/>
        <v>120.22854000000002</v>
      </c>
      <c r="AB154" s="18">
        <f t="shared" ca="1" si="28"/>
        <v>26.372712000000007</v>
      </c>
      <c r="AC154" s="18">
        <f t="shared" ca="1" si="29"/>
        <v>34.749926400000007</v>
      </c>
      <c r="AD154" s="18">
        <f t="shared" ca="1" si="30"/>
        <v>72.137124000000014</v>
      </c>
      <c r="AE154" s="18">
        <f t="shared" ca="1" si="31"/>
        <v>8.3772144000000015</v>
      </c>
      <c r="AF154" s="18">
        <f t="shared" ca="1" si="32"/>
        <v>66.953600000000023</v>
      </c>
      <c r="AG154" t="str">
        <f t="shared" si="25"/>
        <v/>
      </c>
    </row>
    <row r="155" spans="1:33" x14ac:dyDescent="0.3">
      <c r="A155" s="2" t="s">
        <v>150</v>
      </c>
      <c r="B155" t="s">
        <v>823</v>
      </c>
      <c r="D155" t="s">
        <v>558</v>
      </c>
      <c r="E155" s="1" t="s">
        <v>410</v>
      </c>
      <c r="F155" s="1" t="s">
        <v>465</v>
      </c>
      <c r="G155" s="7">
        <v>34881</v>
      </c>
      <c r="H155" s="7">
        <v>41606</v>
      </c>
      <c r="I155" s="1" t="s">
        <v>1081</v>
      </c>
      <c r="M155" s="6" t="s">
        <v>1281</v>
      </c>
      <c r="N155" s="6" t="s">
        <v>1435</v>
      </c>
      <c r="O155" s="6" t="s">
        <v>1446</v>
      </c>
      <c r="P155" s="12" t="s">
        <v>1053</v>
      </c>
      <c r="Q155" s="15" t="str">
        <f>VLOOKUP(P155,functions!$A$2:$H$69,3,FALSE)</f>
        <v>Production worker</v>
      </c>
      <c r="R155" s="15"/>
      <c r="S155" s="17">
        <f>VLOOKUP(P155,functions!$A$2:$H$69,8,FALSE)</f>
        <v>2</v>
      </c>
      <c r="T155" s="17">
        <f t="shared" ca="1" si="22"/>
        <v>5</v>
      </c>
      <c r="U155" s="18">
        <f ca="1">VLOOKUP(T155,'salary scales'!$A$1:$F$10,S155+1,FALSE)</f>
        <v>1899.07</v>
      </c>
      <c r="V155" s="23">
        <f>VLOOKUP(P155,functions!$A$2:$H$69,5,FALSE)</f>
        <v>1.00064</v>
      </c>
      <c r="X155" s="18">
        <f t="shared" ca="1" si="23"/>
        <v>1900.2854047999999</v>
      </c>
      <c r="Y155" s="18">
        <f t="shared" ca="1" si="24"/>
        <v>152.022832384</v>
      </c>
      <c r="Z155" s="18">
        <f t="shared" ca="1" si="26"/>
        <v>995.87124999999992</v>
      </c>
      <c r="AA155" s="18">
        <f t="shared" ca="1" si="27"/>
        <v>147.27211887199999</v>
      </c>
      <c r="AB155" s="18">
        <f t="shared" ca="1" si="28"/>
        <v>32.304851881600001</v>
      </c>
      <c r="AC155" s="18">
        <f t="shared" ca="1" si="29"/>
        <v>42.566393067519996</v>
      </c>
      <c r="AD155" s="18">
        <f t="shared" ca="1" si="30"/>
        <v>88.363271323199996</v>
      </c>
      <c r="AE155" s="18">
        <f t="shared" ca="1" si="31"/>
        <v>10.261541185920001</v>
      </c>
      <c r="AF155" s="18">
        <f t="shared" ca="1" si="32"/>
        <v>79.732996479999997</v>
      </c>
      <c r="AG155" t="str">
        <f t="shared" si="25"/>
        <v/>
      </c>
    </row>
    <row r="156" spans="1:33" x14ac:dyDescent="0.3">
      <c r="A156" s="2" t="s">
        <v>151</v>
      </c>
      <c r="B156" t="s">
        <v>895</v>
      </c>
      <c r="C156" t="s">
        <v>743</v>
      </c>
      <c r="D156" t="s">
        <v>497</v>
      </c>
      <c r="E156" s="1" t="s">
        <v>410</v>
      </c>
      <c r="F156" s="1" t="s">
        <v>465</v>
      </c>
      <c r="G156" s="7">
        <v>27406</v>
      </c>
      <c r="H156" s="7">
        <v>40475</v>
      </c>
      <c r="I156" s="1" t="s">
        <v>1420</v>
      </c>
      <c r="J156" s="47">
        <v>6</v>
      </c>
      <c r="K156" s="47">
        <v>2</v>
      </c>
      <c r="L156" s="49" t="s">
        <v>1422</v>
      </c>
      <c r="M156" s="6" t="s">
        <v>1281</v>
      </c>
      <c r="N156" s="6" t="s">
        <v>1335</v>
      </c>
      <c r="O156" s="6" t="s">
        <v>1046</v>
      </c>
      <c r="P156" s="12" t="s">
        <v>1024</v>
      </c>
      <c r="Q156" s="15" t="str">
        <f>VLOOKUP(P156,functions!$A$2:$H$69,3,FALSE)</f>
        <v>Team leader marketing</v>
      </c>
      <c r="R156" s="15"/>
      <c r="S156" s="17">
        <f>VLOOKUP(P156,functions!$A$2:$H$69,8,FALSE)</f>
        <v>3</v>
      </c>
      <c r="T156" s="17">
        <f t="shared" ca="1" si="22"/>
        <v>8</v>
      </c>
      <c r="U156" s="18">
        <f ca="1">VLOOKUP(T156,'salary scales'!$A$1:$F$10,S156+1,FALSE)</f>
        <v>2124.06</v>
      </c>
      <c r="V156" s="23">
        <f>VLOOKUP(P156,functions!$A$2:$H$69,5,FALSE)</f>
        <v>1</v>
      </c>
      <c r="X156" s="18">
        <f t="shared" ca="1" si="23"/>
        <v>2124.06</v>
      </c>
      <c r="Y156" s="18">
        <f t="shared" ca="1" si="24"/>
        <v>169.9248</v>
      </c>
      <c r="Z156" s="18">
        <f t="shared" ca="1" si="26"/>
        <v>995.87124999999992</v>
      </c>
      <c r="AA156" s="18">
        <f t="shared" ca="1" si="27"/>
        <v>164.61464999999998</v>
      </c>
      <c r="AB156" s="18">
        <f t="shared" ca="1" si="28"/>
        <v>36.109020000000001</v>
      </c>
      <c r="AC156" s="18">
        <f t="shared" ca="1" si="29"/>
        <v>47.578944</v>
      </c>
      <c r="AD156" s="18">
        <f t="shared" ca="1" si="30"/>
        <v>98.768789999999996</v>
      </c>
      <c r="AE156" s="18">
        <f t="shared" ca="1" si="31"/>
        <v>11.469924000000001</v>
      </c>
      <c r="AF156" s="18">
        <f t="shared" ca="1" si="32"/>
        <v>102.181</v>
      </c>
      <c r="AG156" t="str">
        <f t="shared" si="25"/>
        <v/>
      </c>
    </row>
    <row r="157" spans="1:33" x14ac:dyDescent="0.3">
      <c r="A157" s="2" t="s">
        <v>152</v>
      </c>
      <c r="B157" t="s">
        <v>895</v>
      </c>
      <c r="C157" t="s">
        <v>743</v>
      </c>
      <c r="D157" t="s">
        <v>498</v>
      </c>
      <c r="E157" s="1" t="s">
        <v>410</v>
      </c>
      <c r="F157" s="1" t="s">
        <v>465</v>
      </c>
      <c r="G157" s="7">
        <v>26479</v>
      </c>
      <c r="H157" s="7">
        <v>41145</v>
      </c>
      <c r="I157" s="1" t="s">
        <v>1081</v>
      </c>
      <c r="M157" s="6" t="s">
        <v>1281</v>
      </c>
      <c r="N157" s="6" t="s">
        <v>1405</v>
      </c>
      <c r="O157" s="6" t="s">
        <v>1447</v>
      </c>
      <c r="P157" s="12" t="s">
        <v>1070</v>
      </c>
      <c r="Q157" s="15" t="str">
        <f>VLOOKUP(P157,functions!$A$2:$H$69,3,FALSE)</f>
        <v>Employee Technical Service</v>
      </c>
      <c r="R157" s="15"/>
      <c r="S157" s="17">
        <f>VLOOKUP(P157,functions!$A$2:$H$69,8,FALSE)</f>
        <v>2</v>
      </c>
      <c r="T157" s="17">
        <f t="shared" ca="1" si="22"/>
        <v>6</v>
      </c>
      <c r="U157" s="18">
        <f ca="1">VLOOKUP(T157,'salary scales'!$A$1:$F$10,S157+1,FALSE)</f>
        <v>1939.17</v>
      </c>
      <c r="V157" s="23">
        <f>VLOOKUP(P157,functions!$A$2:$H$69,5,FALSE)</f>
        <v>1</v>
      </c>
      <c r="X157" s="18">
        <f t="shared" ca="1" si="23"/>
        <v>1939.17</v>
      </c>
      <c r="Y157" s="18">
        <f t="shared" ca="1" si="24"/>
        <v>155.1336</v>
      </c>
      <c r="Z157" s="18">
        <f t="shared" ca="1" si="26"/>
        <v>995.87124999999992</v>
      </c>
      <c r="AA157" s="18">
        <f t="shared" ca="1" si="27"/>
        <v>150.285675</v>
      </c>
      <c r="AB157" s="18">
        <f t="shared" ca="1" si="28"/>
        <v>32.965890000000002</v>
      </c>
      <c r="AC157" s="18">
        <f t="shared" ca="1" si="29"/>
        <v>43.437407999999998</v>
      </c>
      <c r="AD157" s="18">
        <f t="shared" ca="1" si="30"/>
        <v>90.171405000000007</v>
      </c>
      <c r="AE157" s="18">
        <f t="shared" ca="1" si="31"/>
        <v>10.471518000000001</v>
      </c>
      <c r="AF157" s="18">
        <f t="shared" ca="1" si="32"/>
        <v>83.692000000000007</v>
      </c>
      <c r="AG157" t="str">
        <f t="shared" si="25"/>
        <v/>
      </c>
    </row>
    <row r="158" spans="1:33" x14ac:dyDescent="0.3">
      <c r="A158" s="2" t="s">
        <v>153</v>
      </c>
      <c r="B158" t="s">
        <v>895</v>
      </c>
      <c r="C158" t="s">
        <v>743</v>
      </c>
      <c r="D158" t="s">
        <v>609</v>
      </c>
      <c r="E158" s="1" t="s">
        <v>410</v>
      </c>
      <c r="F158" s="1" t="s">
        <v>465</v>
      </c>
      <c r="G158" s="7">
        <v>32174</v>
      </c>
      <c r="H158" s="7">
        <v>39414</v>
      </c>
      <c r="I158" s="1" t="s">
        <v>1081</v>
      </c>
      <c r="J158" s="47">
        <v>3</v>
      </c>
      <c r="K158" s="47">
        <v>1</v>
      </c>
      <c r="L158" s="49" t="s">
        <v>1422</v>
      </c>
      <c r="M158" s="6" t="s">
        <v>1281</v>
      </c>
      <c r="N158" s="6" t="s">
        <v>1435</v>
      </c>
      <c r="O158" s="6" t="s">
        <v>1446</v>
      </c>
      <c r="P158" s="12" t="s">
        <v>1054</v>
      </c>
      <c r="Q158" s="15" t="str">
        <f>VLOOKUP(P158,functions!$A$2:$H$69,3,FALSE)</f>
        <v>Production assistant</v>
      </c>
      <c r="R158" s="15"/>
      <c r="S158" s="17">
        <f>VLOOKUP(P158,functions!$A$2:$H$69,8,FALSE)</f>
        <v>1</v>
      </c>
      <c r="T158" s="17">
        <f t="shared" ca="1" si="22"/>
        <v>11</v>
      </c>
      <c r="U158" s="18" t="e">
        <f ca="1">VLOOKUP(T158,'salary scales'!$A$1:$F$10,S158+1,FALSE)</f>
        <v>#N/A</v>
      </c>
      <c r="V158" s="23">
        <f>VLOOKUP(P158,functions!$A$2:$H$69,5,FALSE)</f>
        <v>1.00064</v>
      </c>
      <c r="X158" s="18" t="e">
        <f t="shared" ca="1" si="23"/>
        <v>#N/A</v>
      </c>
      <c r="Y158" s="18" t="e">
        <f t="shared" ca="1" si="24"/>
        <v>#N/A</v>
      </c>
      <c r="Z158" s="18" t="e">
        <f t="shared" ca="1" si="26"/>
        <v>#N/A</v>
      </c>
      <c r="AA158" s="18" t="e">
        <f t="shared" ca="1" si="27"/>
        <v>#N/A</v>
      </c>
      <c r="AB158" s="18" t="e">
        <f t="shared" ca="1" si="28"/>
        <v>#N/A</v>
      </c>
      <c r="AC158" s="18" t="e">
        <f t="shared" ca="1" si="29"/>
        <v>#N/A</v>
      </c>
      <c r="AD158" s="18" t="e">
        <f t="shared" ca="1" si="30"/>
        <v>#N/A</v>
      </c>
      <c r="AE158" s="18" t="e">
        <f t="shared" ca="1" si="31"/>
        <v>#N/A</v>
      </c>
      <c r="AF158" s="18" t="e">
        <f t="shared" ca="1" si="32"/>
        <v>#N/A</v>
      </c>
      <c r="AG158" t="str">
        <f t="shared" si="25"/>
        <v/>
      </c>
    </row>
    <row r="159" spans="1:33" x14ac:dyDescent="0.3">
      <c r="A159" s="2" t="s">
        <v>154</v>
      </c>
      <c r="B159" t="s">
        <v>978</v>
      </c>
      <c r="D159" t="s">
        <v>622</v>
      </c>
      <c r="E159" s="1" t="s">
        <v>410</v>
      </c>
      <c r="F159" s="1" t="s">
        <v>465</v>
      </c>
      <c r="G159" s="7">
        <v>20570</v>
      </c>
      <c r="H159" s="7">
        <v>39390</v>
      </c>
      <c r="I159" s="1" t="s">
        <v>1081</v>
      </c>
      <c r="J159" s="47">
        <v>1</v>
      </c>
      <c r="K159" s="47">
        <v>1</v>
      </c>
      <c r="L159" s="49" t="s">
        <v>1422</v>
      </c>
      <c r="M159" s="6" t="s">
        <v>1281</v>
      </c>
      <c r="N159" s="6" t="s">
        <v>1435</v>
      </c>
      <c r="O159" s="6" t="s">
        <v>1464</v>
      </c>
      <c r="P159" s="12" t="s">
        <v>1050</v>
      </c>
      <c r="Q159" s="15" t="str">
        <f>VLOOKUP(P159,functions!$A$2:$H$69,3,FALSE)</f>
        <v>Process manager</v>
      </c>
      <c r="R159" s="15"/>
      <c r="S159" s="17">
        <f>VLOOKUP(P159,functions!$A$2:$H$69,8,FALSE)</f>
        <v>4</v>
      </c>
      <c r="T159" s="17">
        <f t="shared" ca="1" si="22"/>
        <v>11</v>
      </c>
      <c r="U159" s="18" t="e">
        <f ca="1">VLOOKUP(T159,'salary scales'!$A$1:$F$10,S159+1,FALSE)</f>
        <v>#N/A</v>
      </c>
      <c r="V159" s="23">
        <f>VLOOKUP(P159,functions!$A$2:$H$69,5,FALSE)</f>
        <v>1</v>
      </c>
      <c r="X159" s="18" t="e">
        <f t="shared" ca="1" si="23"/>
        <v>#N/A</v>
      </c>
      <c r="Y159" s="18" t="e">
        <f t="shared" ca="1" si="24"/>
        <v>#N/A</v>
      </c>
      <c r="Z159" s="18" t="e">
        <f t="shared" ca="1" si="26"/>
        <v>#N/A</v>
      </c>
      <c r="AA159" s="18" t="e">
        <f t="shared" ca="1" si="27"/>
        <v>#N/A</v>
      </c>
      <c r="AB159" s="18" t="e">
        <f t="shared" ca="1" si="28"/>
        <v>#N/A</v>
      </c>
      <c r="AC159" s="18" t="e">
        <f t="shared" ca="1" si="29"/>
        <v>#N/A</v>
      </c>
      <c r="AD159" s="18" t="e">
        <f t="shared" ca="1" si="30"/>
        <v>#N/A</v>
      </c>
      <c r="AE159" s="18" t="e">
        <f t="shared" ca="1" si="31"/>
        <v>#N/A</v>
      </c>
      <c r="AF159" s="18" t="e">
        <f t="shared" ca="1" si="32"/>
        <v>#N/A</v>
      </c>
      <c r="AG159" t="str">
        <f t="shared" si="25"/>
        <v/>
      </c>
    </row>
    <row r="160" spans="1:33" x14ac:dyDescent="0.3">
      <c r="A160" s="2" t="s">
        <v>155</v>
      </c>
      <c r="B160" t="s">
        <v>847</v>
      </c>
      <c r="D160" t="s">
        <v>508</v>
      </c>
      <c r="E160" s="1" t="s">
        <v>410</v>
      </c>
      <c r="F160" s="1" t="s">
        <v>465</v>
      </c>
      <c r="G160" s="7">
        <v>27721</v>
      </c>
      <c r="H160" s="7">
        <v>39251</v>
      </c>
      <c r="I160" s="1" t="s">
        <v>1081</v>
      </c>
      <c r="M160" s="6" t="s">
        <v>1281</v>
      </c>
      <c r="N160" s="6" t="s">
        <v>1334</v>
      </c>
      <c r="O160" s="6" t="s">
        <v>1458</v>
      </c>
      <c r="P160" s="12" t="s">
        <v>1029</v>
      </c>
      <c r="Q160" s="15" t="str">
        <f>VLOOKUP(P160,functions!$A$2:$H$69,3,FALSE)</f>
        <v>Purchaser packaging</v>
      </c>
      <c r="R160" s="15"/>
      <c r="S160" s="17">
        <f>VLOOKUP(P160,functions!$A$2:$H$69,8,FALSE)</f>
        <v>2</v>
      </c>
      <c r="T160" s="17">
        <f t="shared" ca="1" si="22"/>
        <v>11</v>
      </c>
      <c r="U160" s="18" t="e">
        <f ca="1">VLOOKUP(T160,'salary scales'!$A$1:$F$10,S160+1,FALSE)</f>
        <v>#N/A</v>
      </c>
      <c r="V160" s="23">
        <f>VLOOKUP(P160,functions!$A$2:$H$69,5,FALSE)</f>
        <v>1</v>
      </c>
      <c r="X160" s="18" t="e">
        <f t="shared" ca="1" si="23"/>
        <v>#N/A</v>
      </c>
      <c r="Y160" s="18" t="e">
        <f t="shared" ca="1" si="24"/>
        <v>#N/A</v>
      </c>
      <c r="Z160" s="18" t="e">
        <f t="shared" ca="1" si="26"/>
        <v>#N/A</v>
      </c>
      <c r="AA160" s="18" t="e">
        <f t="shared" ca="1" si="27"/>
        <v>#N/A</v>
      </c>
      <c r="AB160" s="18" t="e">
        <f t="shared" ca="1" si="28"/>
        <v>#N/A</v>
      </c>
      <c r="AC160" s="18" t="e">
        <f t="shared" ca="1" si="29"/>
        <v>#N/A</v>
      </c>
      <c r="AD160" s="18" t="e">
        <f t="shared" ca="1" si="30"/>
        <v>#N/A</v>
      </c>
      <c r="AE160" s="18" t="e">
        <f t="shared" ca="1" si="31"/>
        <v>#N/A</v>
      </c>
      <c r="AF160" s="18" t="e">
        <f t="shared" ca="1" si="32"/>
        <v>#N/A</v>
      </c>
      <c r="AG160" t="str">
        <f t="shared" si="25"/>
        <v/>
      </c>
    </row>
    <row r="161" spans="1:33" x14ac:dyDescent="0.3">
      <c r="A161" s="2" t="s">
        <v>156</v>
      </c>
      <c r="B161" t="s">
        <v>898</v>
      </c>
      <c r="D161" t="s">
        <v>500</v>
      </c>
      <c r="E161" s="1" t="s">
        <v>410</v>
      </c>
      <c r="F161" s="1" t="s">
        <v>465</v>
      </c>
      <c r="G161" s="7">
        <v>31299</v>
      </c>
      <c r="H161" s="7">
        <v>39737</v>
      </c>
      <c r="I161" s="1" t="s">
        <v>1081</v>
      </c>
      <c r="J161" s="47">
        <v>160</v>
      </c>
      <c r="K161" s="47">
        <v>1</v>
      </c>
      <c r="L161" s="49" t="s">
        <v>1291</v>
      </c>
      <c r="M161" s="6" t="s">
        <v>1283</v>
      </c>
      <c r="N161" s="6" t="s">
        <v>1440</v>
      </c>
      <c r="O161" s="6" t="s">
        <v>1450</v>
      </c>
      <c r="P161" s="12" t="s">
        <v>1053</v>
      </c>
      <c r="Q161" s="15" t="str">
        <f>VLOOKUP(P161,functions!$A$2:$H$69,3,FALSE)</f>
        <v>Production worker</v>
      </c>
      <c r="R161" s="15"/>
      <c r="S161" s="17">
        <f>VLOOKUP(P161,functions!$A$2:$H$69,8,FALSE)</f>
        <v>2</v>
      </c>
      <c r="T161" s="17">
        <f t="shared" ca="1" si="22"/>
        <v>10</v>
      </c>
      <c r="U161" s="18" t="e">
        <f ca="1">VLOOKUP(T161,'salary scales'!$A$1:$F$10,S161+1,FALSE)</f>
        <v>#N/A</v>
      </c>
      <c r="V161" s="23">
        <f>VLOOKUP(P161,functions!$A$2:$H$69,5,FALSE)</f>
        <v>1.00064</v>
      </c>
      <c r="X161" s="18" t="e">
        <f t="shared" ca="1" si="23"/>
        <v>#N/A</v>
      </c>
      <c r="Y161" s="18" t="e">
        <f t="shared" ca="1" si="24"/>
        <v>#N/A</v>
      </c>
      <c r="Z161" s="18" t="e">
        <f t="shared" ca="1" si="26"/>
        <v>#N/A</v>
      </c>
      <c r="AA161" s="18" t="e">
        <f t="shared" ca="1" si="27"/>
        <v>#N/A</v>
      </c>
      <c r="AB161" s="18" t="e">
        <f t="shared" ca="1" si="28"/>
        <v>#N/A</v>
      </c>
      <c r="AC161" s="18" t="e">
        <f t="shared" ca="1" si="29"/>
        <v>#N/A</v>
      </c>
      <c r="AD161" s="18" t="e">
        <f t="shared" ca="1" si="30"/>
        <v>#N/A</v>
      </c>
      <c r="AE161" s="18" t="e">
        <f t="shared" ca="1" si="31"/>
        <v>#N/A</v>
      </c>
      <c r="AF161" s="18" t="e">
        <f t="shared" ca="1" si="32"/>
        <v>#N/A</v>
      </c>
      <c r="AG161" t="str">
        <f t="shared" si="25"/>
        <v/>
      </c>
    </row>
    <row r="162" spans="1:33" x14ac:dyDescent="0.3">
      <c r="A162" s="2" t="s">
        <v>157</v>
      </c>
      <c r="B162" t="s">
        <v>974</v>
      </c>
      <c r="D162" t="s">
        <v>642</v>
      </c>
      <c r="E162" s="1" t="s">
        <v>410</v>
      </c>
      <c r="F162" s="1" t="s">
        <v>465</v>
      </c>
      <c r="G162" s="7">
        <v>31281</v>
      </c>
      <c r="H162" s="7">
        <v>39892</v>
      </c>
      <c r="I162" s="1" t="s">
        <v>1081</v>
      </c>
      <c r="M162" s="6" t="s">
        <v>1281</v>
      </c>
      <c r="N162" s="6" t="s">
        <v>1278</v>
      </c>
      <c r="O162" s="6" t="s">
        <v>1278</v>
      </c>
      <c r="P162" s="12" t="s">
        <v>1035</v>
      </c>
      <c r="Q162" s="15" t="str">
        <f>VLOOKUP(P162,functions!$A$2:$H$69,3,FALSE)</f>
        <v>Laboratory technician</v>
      </c>
      <c r="R162" s="15"/>
      <c r="S162" s="17">
        <f>VLOOKUP(P162,functions!$A$2:$H$69,8,FALSE)</f>
        <v>3</v>
      </c>
      <c r="T162" s="17">
        <f t="shared" ca="1" si="22"/>
        <v>9</v>
      </c>
      <c r="U162" s="18">
        <f ca="1">VLOOKUP(T162,'salary scales'!$A$1:$F$10,S162+1,FALSE)</f>
        <v>2124.06</v>
      </c>
      <c r="V162" s="23">
        <f>VLOOKUP(P162,functions!$A$2:$H$69,5,FALSE)</f>
        <v>1</v>
      </c>
      <c r="X162" s="18">
        <f t="shared" ca="1" si="23"/>
        <v>2124.06</v>
      </c>
      <c r="Y162" s="18">
        <f t="shared" ca="1" si="24"/>
        <v>169.9248</v>
      </c>
      <c r="Z162" s="18">
        <f t="shared" ca="1" si="26"/>
        <v>995.87124999999992</v>
      </c>
      <c r="AA162" s="18">
        <f t="shared" ca="1" si="27"/>
        <v>164.61464999999998</v>
      </c>
      <c r="AB162" s="18">
        <f t="shared" ca="1" si="28"/>
        <v>36.109020000000001</v>
      </c>
      <c r="AC162" s="18">
        <f t="shared" ca="1" si="29"/>
        <v>47.578944</v>
      </c>
      <c r="AD162" s="18">
        <f t="shared" ca="1" si="30"/>
        <v>98.768789999999996</v>
      </c>
      <c r="AE162" s="18">
        <f t="shared" ca="1" si="31"/>
        <v>11.469924000000001</v>
      </c>
      <c r="AF162" s="18">
        <f t="shared" ca="1" si="32"/>
        <v>102.181</v>
      </c>
      <c r="AG162" t="str">
        <f t="shared" si="25"/>
        <v/>
      </c>
    </row>
    <row r="163" spans="1:33" x14ac:dyDescent="0.3">
      <c r="A163" s="2" t="s">
        <v>158</v>
      </c>
      <c r="B163" t="s">
        <v>809</v>
      </c>
      <c r="D163" t="s">
        <v>538</v>
      </c>
      <c r="E163" s="1" t="s">
        <v>410</v>
      </c>
      <c r="F163" s="1" t="s">
        <v>465</v>
      </c>
      <c r="G163" s="7">
        <v>27807</v>
      </c>
      <c r="H163" s="7">
        <v>39409</v>
      </c>
      <c r="I163" s="1" t="s">
        <v>1081</v>
      </c>
      <c r="M163" s="6" t="s">
        <v>1281</v>
      </c>
      <c r="N163" s="6" t="s">
        <v>1403</v>
      </c>
      <c r="O163" s="6" t="s">
        <v>1456</v>
      </c>
      <c r="P163" s="12" t="s">
        <v>1049</v>
      </c>
      <c r="Q163" s="15" t="str">
        <f>VLOOKUP(P163,functions!$A$2:$H$69,3,FALSE)</f>
        <v>Location manager Breukelen</v>
      </c>
      <c r="R163" s="15"/>
      <c r="S163" s="17">
        <f>VLOOKUP(P163,functions!$A$2:$H$69,8,FALSE)</f>
        <v>5</v>
      </c>
      <c r="T163" s="17">
        <f t="shared" ca="1" si="22"/>
        <v>11</v>
      </c>
      <c r="U163" s="18" t="e">
        <f ca="1">VLOOKUP(T163,'salary scales'!$A$1:$F$10,S163+1,FALSE)</f>
        <v>#N/A</v>
      </c>
      <c r="V163" s="23">
        <f>VLOOKUP(P163,functions!$A$2:$H$69,5,FALSE)</f>
        <v>1</v>
      </c>
      <c r="X163" s="18" t="e">
        <f t="shared" ca="1" si="23"/>
        <v>#N/A</v>
      </c>
      <c r="Y163" s="18" t="e">
        <f t="shared" ca="1" si="24"/>
        <v>#N/A</v>
      </c>
      <c r="Z163" s="18" t="e">
        <f t="shared" ca="1" si="26"/>
        <v>#N/A</v>
      </c>
      <c r="AA163" s="18" t="e">
        <f t="shared" ca="1" si="27"/>
        <v>#N/A</v>
      </c>
      <c r="AB163" s="18" t="e">
        <f t="shared" ca="1" si="28"/>
        <v>#N/A</v>
      </c>
      <c r="AC163" s="18" t="e">
        <f t="shared" ca="1" si="29"/>
        <v>#N/A</v>
      </c>
      <c r="AD163" s="18" t="e">
        <f t="shared" ca="1" si="30"/>
        <v>#N/A</v>
      </c>
      <c r="AE163" s="18" t="e">
        <f t="shared" ca="1" si="31"/>
        <v>#N/A</v>
      </c>
      <c r="AF163" s="18" t="e">
        <f t="shared" ca="1" si="32"/>
        <v>#N/A</v>
      </c>
      <c r="AG163" t="str">
        <f t="shared" si="25"/>
        <v/>
      </c>
    </row>
    <row r="164" spans="1:33" x14ac:dyDescent="0.3">
      <c r="A164" s="2" t="s">
        <v>159</v>
      </c>
      <c r="B164" t="s">
        <v>809</v>
      </c>
      <c r="D164" t="s">
        <v>693</v>
      </c>
      <c r="E164" s="1" t="s">
        <v>1467</v>
      </c>
      <c r="F164" s="1" t="s">
        <v>465</v>
      </c>
      <c r="G164" s="7">
        <v>23927</v>
      </c>
      <c r="H164" s="7">
        <v>41297</v>
      </c>
      <c r="I164" s="1" t="s">
        <v>1081</v>
      </c>
      <c r="J164" s="47">
        <v>3</v>
      </c>
      <c r="K164" s="47">
        <v>1</v>
      </c>
      <c r="L164" s="49" t="s">
        <v>1422</v>
      </c>
      <c r="M164" s="6" t="s">
        <v>1281</v>
      </c>
      <c r="N164" s="6" t="s">
        <v>1435</v>
      </c>
      <c r="O164" s="6" t="s">
        <v>1443</v>
      </c>
      <c r="P164" s="12" t="s">
        <v>1053</v>
      </c>
      <c r="Q164" s="15" t="str">
        <f>VLOOKUP(P164,functions!$A$2:$H$69,3,FALSE)</f>
        <v>Production worker</v>
      </c>
      <c r="R164" s="15"/>
      <c r="S164" s="17">
        <f>VLOOKUP(P164,functions!$A$2:$H$69,8,FALSE)</f>
        <v>2</v>
      </c>
      <c r="T164" s="17">
        <f t="shared" ca="1" si="22"/>
        <v>5</v>
      </c>
      <c r="U164" s="18">
        <f ca="1">VLOOKUP(T164,'salary scales'!$A$1:$F$10,S164+1,FALSE)</f>
        <v>1899.07</v>
      </c>
      <c r="V164" s="23">
        <f>VLOOKUP(P164,functions!$A$2:$H$69,5,FALSE)</f>
        <v>1.00064</v>
      </c>
      <c r="X164" s="18">
        <f t="shared" ca="1" si="23"/>
        <v>1900.2854047999999</v>
      </c>
      <c r="Y164" s="18">
        <f t="shared" ca="1" si="24"/>
        <v>152.022832384</v>
      </c>
      <c r="Z164" s="18">
        <f t="shared" ca="1" si="26"/>
        <v>995.87124999999992</v>
      </c>
      <c r="AA164" s="18">
        <f t="shared" ca="1" si="27"/>
        <v>147.27211887199999</v>
      </c>
      <c r="AB164" s="18">
        <f t="shared" ca="1" si="28"/>
        <v>32.304851881600001</v>
      </c>
      <c r="AC164" s="18">
        <f t="shared" ca="1" si="29"/>
        <v>42.566393067519996</v>
      </c>
      <c r="AD164" s="18">
        <f t="shared" ca="1" si="30"/>
        <v>88.363271323199996</v>
      </c>
      <c r="AE164" s="18">
        <f t="shared" ca="1" si="31"/>
        <v>10.261541185920001</v>
      </c>
      <c r="AF164" s="18">
        <f t="shared" ca="1" si="32"/>
        <v>79.732996479999997</v>
      </c>
      <c r="AG164" t="str">
        <f t="shared" si="25"/>
        <v/>
      </c>
    </row>
    <row r="165" spans="1:33" x14ac:dyDescent="0.3">
      <c r="A165" s="2" t="s">
        <v>160</v>
      </c>
      <c r="B165" t="s">
        <v>809</v>
      </c>
      <c r="D165" t="s">
        <v>463</v>
      </c>
      <c r="E165" s="1" t="s">
        <v>410</v>
      </c>
      <c r="F165" s="1" t="s">
        <v>466</v>
      </c>
      <c r="G165" s="7">
        <v>23316</v>
      </c>
      <c r="H165" s="7">
        <v>40212</v>
      </c>
      <c r="I165" s="1" t="s">
        <v>1081</v>
      </c>
      <c r="J165" s="47">
        <v>300</v>
      </c>
      <c r="K165" s="47">
        <v>1</v>
      </c>
      <c r="L165" s="49" t="s">
        <v>1430</v>
      </c>
      <c r="M165" s="6" t="s">
        <v>1281</v>
      </c>
      <c r="N165" s="6" t="s">
        <v>1334</v>
      </c>
      <c r="O165" s="6" t="s">
        <v>1452</v>
      </c>
      <c r="P165" s="12" t="s">
        <v>1027</v>
      </c>
      <c r="Q165" s="15" t="str">
        <f>VLOOKUP(P165,functions!$A$2:$H$69,3,FALSE)</f>
        <v>Purchaser raw materials</v>
      </c>
      <c r="R165" s="15"/>
      <c r="S165" s="17">
        <f>VLOOKUP(P165,functions!$A$2:$H$69,8,FALSE)</f>
        <v>2</v>
      </c>
      <c r="T165" s="17">
        <f t="shared" ca="1" si="22"/>
        <v>8</v>
      </c>
      <c r="U165" s="18">
        <f ca="1">VLOOKUP(T165,'salary scales'!$A$1:$F$10,S165+1,FALSE)</f>
        <v>1939.17</v>
      </c>
      <c r="V165" s="23">
        <f>VLOOKUP(P165,functions!$A$2:$H$69,5,FALSE)</f>
        <v>1</v>
      </c>
      <c r="X165" s="18">
        <f t="shared" ca="1" si="23"/>
        <v>1939.17</v>
      </c>
      <c r="Y165" s="18">
        <f t="shared" ca="1" si="24"/>
        <v>155.1336</v>
      </c>
      <c r="Z165" s="18">
        <f t="shared" ca="1" si="26"/>
        <v>995.87124999999992</v>
      </c>
      <c r="AA165" s="18">
        <f t="shared" ca="1" si="27"/>
        <v>150.285675</v>
      </c>
      <c r="AB165" s="18">
        <f t="shared" ca="1" si="28"/>
        <v>32.965890000000002</v>
      </c>
      <c r="AC165" s="18">
        <f t="shared" ca="1" si="29"/>
        <v>43.437407999999998</v>
      </c>
      <c r="AD165" s="18">
        <f t="shared" ca="1" si="30"/>
        <v>90.171405000000007</v>
      </c>
      <c r="AE165" s="18">
        <f t="shared" ca="1" si="31"/>
        <v>10.471518000000001</v>
      </c>
      <c r="AF165" s="18">
        <f t="shared" ca="1" si="32"/>
        <v>83.692000000000007</v>
      </c>
      <c r="AG165" t="str">
        <f t="shared" si="25"/>
        <v/>
      </c>
    </row>
    <row r="166" spans="1:33" x14ac:dyDescent="0.3">
      <c r="A166" s="2" t="s">
        <v>161</v>
      </c>
      <c r="B166" t="s">
        <v>760</v>
      </c>
      <c r="D166" t="s">
        <v>666</v>
      </c>
      <c r="E166" s="1" t="s">
        <v>1467</v>
      </c>
      <c r="F166" s="1" t="s">
        <v>465</v>
      </c>
      <c r="G166" s="7">
        <v>26162</v>
      </c>
      <c r="H166" s="7">
        <v>40801</v>
      </c>
      <c r="I166" s="1" t="s">
        <v>1081</v>
      </c>
      <c r="M166" s="6" t="s">
        <v>1281</v>
      </c>
      <c r="N166" s="6" t="s">
        <v>1334</v>
      </c>
      <c r="O166" s="6" t="s">
        <v>1458</v>
      </c>
      <c r="P166" s="12" t="s">
        <v>1029</v>
      </c>
      <c r="Q166" s="15" t="str">
        <f>VLOOKUP(P166,functions!$A$2:$H$69,3,FALSE)</f>
        <v>Purchaser packaging</v>
      </c>
      <c r="R166" s="15"/>
      <c r="S166" s="17">
        <f>VLOOKUP(P166,functions!$A$2:$H$69,8,FALSE)</f>
        <v>2</v>
      </c>
      <c r="T166" s="17">
        <f t="shared" ca="1" si="22"/>
        <v>7</v>
      </c>
      <c r="U166" s="18">
        <f ca="1">VLOOKUP(T166,'salary scales'!$A$1:$F$10,S166+1,FALSE)</f>
        <v>1939.17</v>
      </c>
      <c r="V166" s="23">
        <f>VLOOKUP(P166,functions!$A$2:$H$69,5,FALSE)</f>
        <v>1</v>
      </c>
      <c r="X166" s="18">
        <f t="shared" ca="1" si="23"/>
        <v>1939.17</v>
      </c>
      <c r="Y166" s="18">
        <f t="shared" ca="1" si="24"/>
        <v>155.1336</v>
      </c>
      <c r="Z166" s="18">
        <f t="shared" ca="1" si="26"/>
        <v>995.87124999999992</v>
      </c>
      <c r="AA166" s="18">
        <f t="shared" ca="1" si="27"/>
        <v>150.285675</v>
      </c>
      <c r="AB166" s="18">
        <f t="shared" ca="1" si="28"/>
        <v>32.965890000000002</v>
      </c>
      <c r="AC166" s="18">
        <f t="shared" ca="1" si="29"/>
        <v>43.437407999999998</v>
      </c>
      <c r="AD166" s="18">
        <f t="shared" ca="1" si="30"/>
        <v>90.171405000000007</v>
      </c>
      <c r="AE166" s="18">
        <f t="shared" ca="1" si="31"/>
        <v>10.471518000000001</v>
      </c>
      <c r="AF166" s="18">
        <f t="shared" ca="1" si="32"/>
        <v>83.692000000000007</v>
      </c>
      <c r="AG166" t="str">
        <f t="shared" si="25"/>
        <v/>
      </c>
    </row>
    <row r="167" spans="1:33" x14ac:dyDescent="0.3">
      <c r="A167" s="2" t="s">
        <v>162</v>
      </c>
      <c r="B167" t="s">
        <v>760</v>
      </c>
      <c r="D167" t="s">
        <v>431</v>
      </c>
      <c r="E167" s="1" t="s">
        <v>410</v>
      </c>
      <c r="F167" s="1" t="s">
        <v>465</v>
      </c>
      <c r="G167" s="7">
        <v>23085</v>
      </c>
      <c r="H167" s="7">
        <v>41442</v>
      </c>
      <c r="I167" s="1" t="s">
        <v>1081</v>
      </c>
      <c r="M167" s="6" t="s">
        <v>1281</v>
      </c>
      <c r="N167" s="6" t="s">
        <v>1335</v>
      </c>
      <c r="O167" s="6" t="s">
        <v>1445</v>
      </c>
      <c r="P167" s="12" t="s">
        <v>1021</v>
      </c>
      <c r="Q167" s="15" t="str">
        <f>VLOOKUP(P167,functions!$A$2:$H$69,3,FALSE)</f>
        <v>In-house sales employee</v>
      </c>
      <c r="R167" s="15"/>
      <c r="S167" s="17">
        <f>VLOOKUP(P167,functions!$A$2:$H$69,8,FALSE)</f>
        <v>3</v>
      </c>
      <c r="T167" s="17">
        <f t="shared" ca="1" si="22"/>
        <v>5</v>
      </c>
      <c r="U167" s="18">
        <f ca="1">VLOOKUP(T167,'salary scales'!$A$1:$F$10,S167+1,FALSE)</f>
        <v>1975.67</v>
      </c>
      <c r="V167" s="23">
        <f>VLOOKUP(P167,functions!$A$2:$H$69,5,FALSE)</f>
        <v>0.6</v>
      </c>
      <c r="X167" s="18">
        <f t="shared" ca="1" si="23"/>
        <v>1185.402</v>
      </c>
      <c r="Y167" s="18">
        <f t="shared" ca="1" si="24"/>
        <v>94.832160000000002</v>
      </c>
      <c r="Z167" s="18">
        <f t="shared" ca="1" si="26"/>
        <v>995.87124999999992</v>
      </c>
      <c r="AA167" s="18">
        <f t="shared" ca="1" si="27"/>
        <v>91.868655000000004</v>
      </c>
      <c r="AB167" s="18">
        <f t="shared" ca="1" si="28"/>
        <v>20.151834000000001</v>
      </c>
      <c r="AC167" s="18">
        <f t="shared" ca="1" si="29"/>
        <v>26.5530048</v>
      </c>
      <c r="AD167" s="18">
        <f t="shared" ca="1" si="30"/>
        <v>55.121192999999998</v>
      </c>
      <c r="AE167" s="18">
        <f t="shared" ca="1" si="31"/>
        <v>6.4011708000000009</v>
      </c>
      <c r="AF167" s="18">
        <f t="shared" ca="1" si="32"/>
        <v>52.405200000000008</v>
      </c>
      <c r="AG167" t="str">
        <f t="shared" si="25"/>
        <v/>
      </c>
    </row>
    <row r="168" spans="1:33" x14ac:dyDescent="0.3">
      <c r="A168" s="2" t="s">
        <v>163</v>
      </c>
      <c r="B168" t="s">
        <v>977</v>
      </c>
      <c r="D168" t="s">
        <v>645</v>
      </c>
      <c r="E168" s="1" t="s">
        <v>410</v>
      </c>
      <c r="F168" s="1" t="s">
        <v>465</v>
      </c>
      <c r="G168" s="7">
        <v>32259</v>
      </c>
      <c r="H168" s="7">
        <v>41459</v>
      </c>
      <c r="I168" s="1" t="s">
        <v>1081</v>
      </c>
      <c r="J168" s="47">
        <v>3</v>
      </c>
      <c r="K168" s="47">
        <v>1</v>
      </c>
      <c r="L168" s="49" t="s">
        <v>1424</v>
      </c>
      <c r="M168" s="6" t="s">
        <v>1283</v>
      </c>
      <c r="N168" s="6" t="s">
        <v>1405</v>
      </c>
      <c r="O168" s="6" t="s">
        <v>1447</v>
      </c>
      <c r="P168" s="12" t="s">
        <v>1032</v>
      </c>
      <c r="Q168" s="15" t="str">
        <f>VLOOKUP(P168,functions!$A$2:$H$69,3,FALSE)</f>
        <v>Site supervisor</v>
      </c>
      <c r="R168" s="15"/>
      <c r="S168" s="17">
        <f>VLOOKUP(P168,functions!$A$2:$H$69,8,FALSE)</f>
        <v>2</v>
      </c>
      <c r="T168" s="17">
        <f t="shared" ca="1" si="22"/>
        <v>5</v>
      </c>
      <c r="U168" s="18">
        <f ca="1">VLOOKUP(T168,'salary scales'!$A$1:$F$10,S168+1,FALSE)</f>
        <v>1899.07</v>
      </c>
      <c r="V168" s="23">
        <f>VLOOKUP(P168,functions!$A$2:$H$69,5,FALSE)</f>
        <v>1</v>
      </c>
      <c r="X168" s="18">
        <f t="shared" ca="1" si="23"/>
        <v>1899.07</v>
      </c>
      <c r="Y168" s="18">
        <f t="shared" ca="1" si="24"/>
        <v>151.9256</v>
      </c>
      <c r="Z168" s="18">
        <f t="shared" ca="1" si="26"/>
        <v>995.87124999999992</v>
      </c>
      <c r="AA168" s="18">
        <f t="shared" ca="1" si="27"/>
        <v>147.17792499999999</v>
      </c>
      <c r="AB168" s="18">
        <f t="shared" ca="1" si="28"/>
        <v>32.284190000000002</v>
      </c>
      <c r="AC168" s="18">
        <f t="shared" ca="1" si="29"/>
        <v>42.539167999999997</v>
      </c>
      <c r="AD168" s="18">
        <f t="shared" ca="1" si="30"/>
        <v>88.306754999999995</v>
      </c>
      <c r="AE168" s="18">
        <f t="shared" ca="1" si="31"/>
        <v>10.254977999999999</v>
      </c>
      <c r="AF168" s="18">
        <f t="shared" ca="1" si="32"/>
        <v>79.682000000000002</v>
      </c>
      <c r="AG168" t="str">
        <f t="shared" si="25"/>
        <v/>
      </c>
    </row>
    <row r="169" spans="1:33" x14ac:dyDescent="0.3">
      <c r="A169" s="2" t="s">
        <v>164</v>
      </c>
      <c r="B169" t="s">
        <v>786</v>
      </c>
      <c r="C169" t="s">
        <v>733</v>
      </c>
      <c r="D169" t="s">
        <v>681</v>
      </c>
      <c r="E169" s="1" t="s">
        <v>1467</v>
      </c>
      <c r="F169" s="1" t="s">
        <v>731</v>
      </c>
      <c r="G169" s="7">
        <v>32116</v>
      </c>
      <c r="H169" s="7">
        <v>39576</v>
      </c>
      <c r="I169" s="1" t="s">
        <v>1081</v>
      </c>
      <c r="M169" s="6" t="s">
        <v>1281</v>
      </c>
      <c r="N169" s="6" t="s">
        <v>1435</v>
      </c>
      <c r="O169" s="6" t="s">
        <v>1446</v>
      </c>
      <c r="P169" s="12" t="s">
        <v>1052</v>
      </c>
      <c r="Q169" s="15" t="str">
        <f>VLOOKUP(P169,functions!$A$2:$H$69,3,FALSE)</f>
        <v>Team leader</v>
      </c>
      <c r="R169" s="15" t="s">
        <v>1083</v>
      </c>
      <c r="S169" s="17">
        <f>VLOOKUP(P169,functions!$A$2:$H$69,8,FALSE)</f>
        <v>3</v>
      </c>
      <c r="T169" s="17">
        <f t="shared" ca="1" si="22"/>
        <v>10</v>
      </c>
      <c r="U169" s="18" t="e">
        <f ca="1">VLOOKUP(T169,'salary scales'!$A$1:$F$10,S169+1,FALSE)</f>
        <v>#N/A</v>
      </c>
      <c r="V169" s="23">
        <f>VLOOKUP(P169,functions!$A$2:$H$69,5,FALSE)</f>
        <v>1.00064</v>
      </c>
      <c r="X169" s="18" t="e">
        <f t="shared" ca="1" si="23"/>
        <v>#N/A</v>
      </c>
      <c r="Y169" s="18" t="e">
        <f t="shared" ca="1" si="24"/>
        <v>#N/A</v>
      </c>
      <c r="Z169" s="18" t="e">
        <f t="shared" ca="1" si="26"/>
        <v>#N/A</v>
      </c>
      <c r="AA169" s="18" t="e">
        <f t="shared" ca="1" si="27"/>
        <v>#N/A</v>
      </c>
      <c r="AB169" s="18" t="e">
        <f t="shared" ca="1" si="28"/>
        <v>#N/A</v>
      </c>
      <c r="AC169" s="18" t="e">
        <f t="shared" ca="1" si="29"/>
        <v>#N/A</v>
      </c>
      <c r="AD169" s="18" t="e">
        <f t="shared" ca="1" si="30"/>
        <v>#N/A</v>
      </c>
      <c r="AE169" s="18" t="e">
        <f t="shared" ca="1" si="31"/>
        <v>#N/A</v>
      </c>
      <c r="AF169" s="18" t="e">
        <f t="shared" ca="1" si="32"/>
        <v>#N/A</v>
      </c>
      <c r="AG169" t="str">
        <f t="shared" si="25"/>
        <v/>
      </c>
    </row>
    <row r="170" spans="1:33" x14ac:dyDescent="0.3">
      <c r="A170" s="2" t="s">
        <v>165</v>
      </c>
      <c r="B170" t="s">
        <v>786</v>
      </c>
      <c r="D170" t="s">
        <v>563</v>
      </c>
      <c r="E170" s="1" t="s">
        <v>410</v>
      </c>
      <c r="F170" s="1" t="s">
        <v>465</v>
      </c>
      <c r="G170" s="7">
        <v>25175</v>
      </c>
      <c r="H170" s="7">
        <v>40336</v>
      </c>
      <c r="I170" s="1" t="s">
        <v>1081</v>
      </c>
      <c r="J170" s="47">
        <v>3</v>
      </c>
      <c r="K170" s="47">
        <v>1</v>
      </c>
      <c r="L170" s="49" t="s">
        <v>1422</v>
      </c>
      <c r="M170" s="6" t="s">
        <v>1283</v>
      </c>
      <c r="N170" s="6" t="s">
        <v>1439</v>
      </c>
      <c r="O170" s="6" t="s">
        <v>1448</v>
      </c>
      <c r="P170" s="12" t="s">
        <v>1060</v>
      </c>
      <c r="Q170" s="15" t="str">
        <f>VLOOKUP(P170,functions!$A$2:$H$69,3,FALSE)</f>
        <v>Logistics employee loading and unloading</v>
      </c>
      <c r="R170" s="15"/>
      <c r="S170" s="17">
        <f>VLOOKUP(P170,functions!$A$2:$H$69,8,FALSE)</f>
        <v>1</v>
      </c>
      <c r="T170" s="17">
        <f t="shared" ca="1" si="22"/>
        <v>8</v>
      </c>
      <c r="U170" s="18">
        <f ca="1">VLOOKUP(T170,'salary scales'!$A$1:$F$10,S170+1,FALSE)</f>
        <v>1861.13</v>
      </c>
      <c r="V170" s="23">
        <f>VLOOKUP(P170,functions!$A$2:$H$69,5,FALSE)</f>
        <v>1</v>
      </c>
      <c r="X170" s="18">
        <f t="shared" ca="1" si="23"/>
        <v>1861.13</v>
      </c>
      <c r="Y170" s="18">
        <f t="shared" ca="1" si="24"/>
        <v>148.8904</v>
      </c>
      <c r="Z170" s="18">
        <f t="shared" ca="1" si="26"/>
        <v>995.87124999999992</v>
      </c>
      <c r="AA170" s="18">
        <f t="shared" ca="1" si="27"/>
        <v>144.23757500000002</v>
      </c>
      <c r="AB170" s="18">
        <f t="shared" ca="1" si="28"/>
        <v>31.639210000000006</v>
      </c>
      <c r="AC170" s="18">
        <f t="shared" ca="1" si="29"/>
        <v>41.689312000000001</v>
      </c>
      <c r="AD170" s="18">
        <f t="shared" ca="1" si="30"/>
        <v>86.542545000000004</v>
      </c>
      <c r="AE170" s="18">
        <f t="shared" ca="1" si="31"/>
        <v>10.050102000000001</v>
      </c>
      <c r="AF170" s="18">
        <f t="shared" ca="1" si="32"/>
        <v>75.888000000000019</v>
      </c>
      <c r="AG170" t="str">
        <f t="shared" si="25"/>
        <v/>
      </c>
    </row>
    <row r="171" spans="1:33" x14ac:dyDescent="0.3">
      <c r="A171" s="2" t="s">
        <v>166</v>
      </c>
      <c r="B171" t="s">
        <v>979</v>
      </c>
      <c r="D171" t="s">
        <v>630</v>
      </c>
      <c r="E171" s="1" t="s">
        <v>410</v>
      </c>
      <c r="F171" s="1" t="s">
        <v>465</v>
      </c>
      <c r="G171" s="7">
        <v>30227</v>
      </c>
      <c r="H171" s="7">
        <v>39930</v>
      </c>
      <c r="I171" s="1" t="s">
        <v>1081</v>
      </c>
      <c r="J171" s="47">
        <v>1</v>
      </c>
      <c r="K171" s="47">
        <v>1</v>
      </c>
      <c r="L171" s="49" t="s">
        <v>1422</v>
      </c>
      <c r="M171" s="6" t="s">
        <v>1281</v>
      </c>
      <c r="N171" s="6" t="s">
        <v>1435</v>
      </c>
      <c r="O171" s="6" t="s">
        <v>1446</v>
      </c>
      <c r="P171" s="12" t="s">
        <v>1054</v>
      </c>
      <c r="Q171" s="15" t="str">
        <f>VLOOKUP(P171,functions!$A$2:$H$69,3,FALSE)</f>
        <v>Production assistant</v>
      </c>
      <c r="R171" s="15"/>
      <c r="S171" s="17">
        <f>VLOOKUP(P171,functions!$A$2:$H$69,8,FALSE)</f>
        <v>1</v>
      </c>
      <c r="T171" s="17">
        <f t="shared" ca="1" si="22"/>
        <v>9</v>
      </c>
      <c r="U171" s="18">
        <f ca="1">VLOOKUP(T171,'salary scales'!$A$1:$F$10,S171+1,FALSE)</f>
        <v>1861.13</v>
      </c>
      <c r="V171" s="23">
        <f>VLOOKUP(P171,functions!$A$2:$H$69,5,FALSE)</f>
        <v>1.00064</v>
      </c>
      <c r="X171" s="18">
        <f t="shared" ca="1" si="23"/>
        <v>1862.3211232000001</v>
      </c>
      <c r="Y171" s="18">
        <f t="shared" ca="1" si="24"/>
        <v>148.98568985600002</v>
      </c>
      <c r="Z171" s="18">
        <f t="shared" ca="1" si="26"/>
        <v>995.87124999999992</v>
      </c>
      <c r="AA171" s="18">
        <f t="shared" ca="1" si="27"/>
        <v>144.32988704800002</v>
      </c>
      <c r="AB171" s="18">
        <f t="shared" ca="1" si="28"/>
        <v>31.659459094400002</v>
      </c>
      <c r="AC171" s="18">
        <f t="shared" ca="1" si="29"/>
        <v>41.715993159680004</v>
      </c>
      <c r="AD171" s="18">
        <f t="shared" ca="1" si="30"/>
        <v>86.597932228800005</v>
      </c>
      <c r="AE171" s="18">
        <f t="shared" ca="1" si="31"/>
        <v>10.056534065280001</v>
      </c>
      <c r="AF171" s="18">
        <f t="shared" ca="1" si="32"/>
        <v>75.936568320000021</v>
      </c>
      <c r="AG171" t="str">
        <f t="shared" si="25"/>
        <v/>
      </c>
    </row>
    <row r="172" spans="1:33" x14ac:dyDescent="0.3">
      <c r="A172" s="2" t="s">
        <v>167</v>
      </c>
      <c r="B172" t="s">
        <v>808</v>
      </c>
      <c r="C172" t="s">
        <v>733</v>
      </c>
      <c r="D172" t="s">
        <v>462</v>
      </c>
      <c r="E172" s="1" t="s">
        <v>410</v>
      </c>
      <c r="F172" s="1" t="s">
        <v>466</v>
      </c>
      <c r="G172" s="7">
        <v>24022</v>
      </c>
      <c r="H172" s="7">
        <v>39300</v>
      </c>
      <c r="I172" s="1" t="s">
        <v>1081</v>
      </c>
      <c r="M172" s="6" t="s">
        <v>1281</v>
      </c>
      <c r="N172" s="6" t="s">
        <v>1435</v>
      </c>
      <c r="O172" s="6" t="s">
        <v>1443</v>
      </c>
      <c r="P172" s="12" t="s">
        <v>1053</v>
      </c>
      <c r="Q172" s="15" t="str">
        <f>VLOOKUP(P172,functions!$A$2:$H$69,3,FALSE)</f>
        <v>Production worker</v>
      </c>
      <c r="R172" s="15"/>
      <c r="S172" s="17">
        <f>VLOOKUP(P172,functions!$A$2:$H$69,8,FALSE)</f>
        <v>2</v>
      </c>
      <c r="T172" s="17">
        <f t="shared" ca="1" si="22"/>
        <v>11</v>
      </c>
      <c r="U172" s="18" t="e">
        <f ca="1">VLOOKUP(T172,'salary scales'!$A$1:$F$10,S172+1,FALSE)</f>
        <v>#N/A</v>
      </c>
      <c r="V172" s="23">
        <f>VLOOKUP(P172,functions!$A$2:$H$69,5,FALSE)</f>
        <v>1.00064</v>
      </c>
      <c r="X172" s="18" t="e">
        <f t="shared" ca="1" si="23"/>
        <v>#N/A</v>
      </c>
      <c r="Y172" s="18" t="e">
        <f t="shared" ca="1" si="24"/>
        <v>#N/A</v>
      </c>
      <c r="Z172" s="18" t="e">
        <f t="shared" ca="1" si="26"/>
        <v>#N/A</v>
      </c>
      <c r="AA172" s="18" t="e">
        <f t="shared" ca="1" si="27"/>
        <v>#N/A</v>
      </c>
      <c r="AB172" s="18" t="e">
        <f t="shared" ca="1" si="28"/>
        <v>#N/A</v>
      </c>
      <c r="AC172" s="18" t="e">
        <f t="shared" ca="1" si="29"/>
        <v>#N/A</v>
      </c>
      <c r="AD172" s="18" t="e">
        <f t="shared" ca="1" si="30"/>
        <v>#N/A</v>
      </c>
      <c r="AE172" s="18" t="e">
        <f t="shared" ca="1" si="31"/>
        <v>#N/A</v>
      </c>
      <c r="AF172" s="18" t="e">
        <f t="shared" ca="1" si="32"/>
        <v>#N/A</v>
      </c>
      <c r="AG172" t="str">
        <f t="shared" si="25"/>
        <v/>
      </c>
    </row>
    <row r="173" spans="1:33" x14ac:dyDescent="0.3">
      <c r="A173" s="2" t="s">
        <v>168</v>
      </c>
      <c r="B173" t="s">
        <v>808</v>
      </c>
      <c r="C173" t="s">
        <v>733</v>
      </c>
      <c r="D173" t="s">
        <v>461</v>
      </c>
      <c r="E173" s="1" t="s">
        <v>410</v>
      </c>
      <c r="F173" s="1" t="s">
        <v>465</v>
      </c>
      <c r="G173" s="7">
        <v>26754</v>
      </c>
      <c r="H173" s="7">
        <v>41150</v>
      </c>
      <c r="I173" s="1" t="s">
        <v>1081</v>
      </c>
      <c r="M173" s="6" t="s">
        <v>1281</v>
      </c>
      <c r="N173" s="6" t="s">
        <v>1405</v>
      </c>
      <c r="O173" s="6" t="s">
        <v>1444</v>
      </c>
      <c r="P173" s="12" t="s">
        <v>1078</v>
      </c>
      <c r="Q173" s="15" t="str">
        <f>VLOOKUP(P173,functions!$A$2:$H$69,3,FALSE)</f>
        <v>Receptionist</v>
      </c>
      <c r="R173" s="15"/>
      <c r="S173" s="17">
        <f>VLOOKUP(P173,functions!$A$2:$H$69,8,FALSE)</f>
        <v>2</v>
      </c>
      <c r="T173" s="17">
        <f t="shared" ca="1" si="22"/>
        <v>6</v>
      </c>
      <c r="U173" s="18">
        <f ca="1">VLOOKUP(T173,'salary scales'!$A$1:$F$10,S173+1,FALSE)</f>
        <v>1939.17</v>
      </c>
      <c r="V173" s="23">
        <f>VLOOKUP(P173,functions!$A$2:$H$69,5,FALSE)</f>
        <v>0.8</v>
      </c>
      <c r="X173" s="18">
        <f t="shared" ca="1" si="23"/>
        <v>1551.3360000000002</v>
      </c>
      <c r="Y173" s="18">
        <f t="shared" ca="1" si="24"/>
        <v>124.10688000000002</v>
      </c>
      <c r="Z173" s="18">
        <f t="shared" ca="1" si="26"/>
        <v>995.87124999999992</v>
      </c>
      <c r="AA173" s="18">
        <f t="shared" ca="1" si="27"/>
        <v>120.22854000000002</v>
      </c>
      <c r="AB173" s="18">
        <f t="shared" ca="1" si="28"/>
        <v>26.372712000000007</v>
      </c>
      <c r="AC173" s="18">
        <f t="shared" ca="1" si="29"/>
        <v>34.749926400000007</v>
      </c>
      <c r="AD173" s="18">
        <f t="shared" ca="1" si="30"/>
        <v>72.137124000000014</v>
      </c>
      <c r="AE173" s="18">
        <f t="shared" ca="1" si="31"/>
        <v>8.3772144000000015</v>
      </c>
      <c r="AF173" s="18">
        <f t="shared" ca="1" si="32"/>
        <v>66.953600000000023</v>
      </c>
      <c r="AG173" t="str">
        <f t="shared" si="25"/>
        <v/>
      </c>
    </row>
    <row r="174" spans="1:33" x14ac:dyDescent="0.3">
      <c r="A174" s="2" t="s">
        <v>169</v>
      </c>
      <c r="B174" t="s">
        <v>804</v>
      </c>
      <c r="D174" t="s">
        <v>459</v>
      </c>
      <c r="E174" s="1" t="s">
        <v>410</v>
      </c>
      <c r="F174" s="1" t="s">
        <v>465</v>
      </c>
      <c r="G174" s="7">
        <v>33324</v>
      </c>
      <c r="H174" s="7">
        <v>40681</v>
      </c>
      <c r="I174" s="1" t="s">
        <v>1081</v>
      </c>
      <c r="M174" s="6" t="s">
        <v>1281</v>
      </c>
      <c r="N174" s="6" t="s">
        <v>1435</v>
      </c>
      <c r="O174" s="6" t="s">
        <v>1446</v>
      </c>
      <c r="P174" s="12" t="s">
        <v>1054</v>
      </c>
      <c r="Q174" s="15" t="str">
        <f>VLOOKUP(P174,functions!$A$2:$H$69,3,FALSE)</f>
        <v>Production assistant</v>
      </c>
      <c r="R174" s="15"/>
      <c r="S174" s="17">
        <f>VLOOKUP(P174,functions!$A$2:$H$69,8,FALSE)</f>
        <v>1</v>
      </c>
      <c r="T174" s="17">
        <f t="shared" ca="1" si="22"/>
        <v>7</v>
      </c>
      <c r="U174" s="18">
        <f ca="1">VLOOKUP(T174,'salary scales'!$A$1:$F$10,S174+1,FALSE)</f>
        <v>1861.13</v>
      </c>
      <c r="V174" s="23">
        <f>VLOOKUP(P174,functions!$A$2:$H$69,5,FALSE)</f>
        <v>1.00064</v>
      </c>
      <c r="X174" s="18">
        <f t="shared" ca="1" si="23"/>
        <v>1862.3211232000001</v>
      </c>
      <c r="Y174" s="18">
        <f t="shared" ca="1" si="24"/>
        <v>148.98568985600002</v>
      </c>
      <c r="Z174" s="18">
        <f t="shared" ca="1" si="26"/>
        <v>995.87124999999992</v>
      </c>
      <c r="AA174" s="18">
        <f t="shared" ca="1" si="27"/>
        <v>144.32988704800002</v>
      </c>
      <c r="AB174" s="18">
        <f t="shared" ca="1" si="28"/>
        <v>31.659459094400002</v>
      </c>
      <c r="AC174" s="18">
        <f t="shared" ca="1" si="29"/>
        <v>41.715993159680004</v>
      </c>
      <c r="AD174" s="18">
        <f t="shared" ca="1" si="30"/>
        <v>86.597932228800005</v>
      </c>
      <c r="AE174" s="18">
        <f t="shared" ca="1" si="31"/>
        <v>10.056534065280001</v>
      </c>
      <c r="AF174" s="18">
        <f t="shared" ca="1" si="32"/>
        <v>75.936568320000021</v>
      </c>
      <c r="AG174" t="str">
        <f t="shared" si="25"/>
        <v/>
      </c>
    </row>
    <row r="175" spans="1:33" x14ac:dyDescent="0.3">
      <c r="A175" s="2" t="s">
        <v>170</v>
      </c>
      <c r="B175" t="s">
        <v>778</v>
      </c>
      <c r="D175" t="s">
        <v>442</v>
      </c>
      <c r="E175" s="1" t="s">
        <v>410</v>
      </c>
      <c r="F175" s="1" t="s">
        <v>465</v>
      </c>
      <c r="G175" s="7">
        <v>33374</v>
      </c>
      <c r="H175" s="7">
        <v>41109</v>
      </c>
      <c r="I175" s="1" t="s">
        <v>1081</v>
      </c>
      <c r="J175" s="47">
        <v>5</v>
      </c>
      <c r="K175" s="47">
        <v>2</v>
      </c>
      <c r="L175" s="49" t="s">
        <v>1424</v>
      </c>
      <c r="M175" s="6" t="s">
        <v>1281</v>
      </c>
      <c r="N175" s="6" t="s">
        <v>1435</v>
      </c>
      <c r="O175" s="6" t="s">
        <v>1446</v>
      </c>
      <c r="P175" s="12" t="s">
        <v>1053</v>
      </c>
      <c r="Q175" s="15" t="str">
        <f>VLOOKUP(P175,functions!$A$2:$H$69,3,FALSE)</f>
        <v>Production worker</v>
      </c>
      <c r="R175" s="15"/>
      <c r="S175" s="17">
        <f>VLOOKUP(P175,functions!$A$2:$H$69,8,FALSE)</f>
        <v>2</v>
      </c>
      <c r="T175" s="17">
        <f t="shared" ca="1" si="22"/>
        <v>6</v>
      </c>
      <c r="U175" s="18">
        <f ca="1">VLOOKUP(T175,'salary scales'!$A$1:$F$10,S175+1,FALSE)</f>
        <v>1939.17</v>
      </c>
      <c r="V175" s="23">
        <f>VLOOKUP(P175,functions!$A$2:$H$69,5,FALSE)</f>
        <v>1.00064</v>
      </c>
      <c r="X175" s="18">
        <f t="shared" ca="1" si="23"/>
        <v>1940.4110688000001</v>
      </c>
      <c r="Y175" s="18">
        <f t="shared" ca="1" si="24"/>
        <v>155.232885504</v>
      </c>
      <c r="Z175" s="18">
        <f t="shared" ca="1" si="26"/>
        <v>995.87124999999992</v>
      </c>
      <c r="AA175" s="18">
        <f t="shared" ca="1" si="27"/>
        <v>150.38185783200001</v>
      </c>
      <c r="AB175" s="18">
        <f t="shared" ca="1" si="28"/>
        <v>32.986988169600004</v>
      </c>
      <c r="AC175" s="18">
        <f t="shared" ca="1" si="29"/>
        <v>43.465207941119999</v>
      </c>
      <c r="AD175" s="18">
        <f t="shared" ca="1" si="30"/>
        <v>90.229114699199997</v>
      </c>
      <c r="AE175" s="18">
        <f t="shared" ca="1" si="31"/>
        <v>10.478219771520001</v>
      </c>
      <c r="AF175" s="18">
        <f t="shared" ca="1" si="32"/>
        <v>83.745562880000023</v>
      </c>
      <c r="AG175" t="str">
        <f t="shared" si="25"/>
        <v/>
      </c>
    </row>
    <row r="176" spans="1:33" x14ac:dyDescent="0.3">
      <c r="A176" s="2" t="s">
        <v>171</v>
      </c>
      <c r="B176" t="s">
        <v>785</v>
      </c>
      <c r="C176" t="s">
        <v>741</v>
      </c>
      <c r="D176" t="s">
        <v>648</v>
      </c>
      <c r="E176" s="1" t="s">
        <v>1467</v>
      </c>
      <c r="F176" s="1" t="s">
        <v>465</v>
      </c>
      <c r="G176" s="7">
        <v>24222</v>
      </c>
      <c r="H176" s="7">
        <v>40913</v>
      </c>
      <c r="I176" s="1" t="s">
        <v>1081</v>
      </c>
      <c r="J176" s="47">
        <v>2</v>
      </c>
      <c r="K176" s="47">
        <v>1</v>
      </c>
      <c r="L176" s="49" t="s">
        <v>1422</v>
      </c>
      <c r="M176" s="6" t="s">
        <v>1281</v>
      </c>
      <c r="N176" s="6" t="s">
        <v>1336</v>
      </c>
      <c r="O176" s="6" t="s">
        <v>1462</v>
      </c>
      <c r="P176" s="12" t="s">
        <v>1012</v>
      </c>
      <c r="Q176" s="15" t="str">
        <f>VLOOKUP(P176,functions!$A$2:$H$69,3,FALSE)</f>
        <v>Salary Employee</v>
      </c>
      <c r="R176" s="15"/>
      <c r="S176" s="17">
        <f>VLOOKUP(P176,functions!$A$2:$H$69,8,FALSE)</f>
        <v>3</v>
      </c>
      <c r="T176" s="17">
        <f t="shared" ca="1" si="22"/>
        <v>6</v>
      </c>
      <c r="U176" s="18">
        <f ca="1">VLOOKUP(T176,'salary scales'!$A$1:$F$10,S176+1,FALSE)</f>
        <v>2025.09</v>
      </c>
      <c r="V176" s="23">
        <f>VLOOKUP(P176,functions!$A$2:$H$69,5,FALSE)</f>
        <v>0.8</v>
      </c>
      <c r="X176" s="18">
        <f t="shared" ca="1" si="23"/>
        <v>1620.0720000000001</v>
      </c>
      <c r="Y176" s="18">
        <f t="shared" ca="1" si="24"/>
        <v>129.60576</v>
      </c>
      <c r="Z176" s="18">
        <f t="shared" ca="1" si="26"/>
        <v>995.87124999999992</v>
      </c>
      <c r="AA176" s="18">
        <f t="shared" ca="1" si="27"/>
        <v>125.55558000000001</v>
      </c>
      <c r="AB176" s="18">
        <f t="shared" ca="1" si="28"/>
        <v>27.541224000000003</v>
      </c>
      <c r="AC176" s="18">
        <f t="shared" ca="1" si="29"/>
        <v>36.2896128</v>
      </c>
      <c r="AD176" s="18">
        <f t="shared" ca="1" si="30"/>
        <v>75.333348000000001</v>
      </c>
      <c r="AE176" s="18">
        <f t="shared" ca="1" si="31"/>
        <v>8.7483888000000007</v>
      </c>
      <c r="AF176" s="18">
        <f t="shared" ca="1" si="32"/>
        <v>73.827200000000005</v>
      </c>
      <c r="AG176" t="str">
        <f t="shared" si="25"/>
        <v/>
      </c>
    </row>
    <row r="177" spans="1:33" x14ac:dyDescent="0.3">
      <c r="A177" s="2" t="s">
        <v>172</v>
      </c>
      <c r="B177" t="s">
        <v>947</v>
      </c>
      <c r="C177" t="s">
        <v>733</v>
      </c>
      <c r="D177" t="s">
        <v>589</v>
      </c>
      <c r="E177" s="1" t="s">
        <v>410</v>
      </c>
      <c r="F177" s="1" t="s">
        <v>465</v>
      </c>
      <c r="G177" s="7">
        <v>25725</v>
      </c>
      <c r="H177" s="7">
        <v>41092</v>
      </c>
      <c r="I177" s="1" t="s">
        <v>1081</v>
      </c>
      <c r="J177" s="47">
        <v>5</v>
      </c>
      <c r="K177" s="47">
        <v>1</v>
      </c>
      <c r="L177" s="49" t="s">
        <v>1423</v>
      </c>
      <c r="M177" s="6" t="s">
        <v>1281</v>
      </c>
      <c r="N177" s="6" t="s">
        <v>1435</v>
      </c>
      <c r="O177" s="6" t="s">
        <v>1443</v>
      </c>
      <c r="P177" s="12" t="s">
        <v>1053</v>
      </c>
      <c r="Q177" s="15" t="str">
        <f>VLOOKUP(P177,functions!$A$2:$H$69,3,FALSE)</f>
        <v>Production worker</v>
      </c>
      <c r="R177" s="15"/>
      <c r="S177" s="17">
        <f>VLOOKUP(P177,functions!$A$2:$H$69,8,FALSE)</f>
        <v>2</v>
      </c>
      <c r="T177" s="17">
        <f t="shared" ca="1" si="22"/>
        <v>6</v>
      </c>
      <c r="U177" s="18">
        <f ca="1">VLOOKUP(T177,'salary scales'!$A$1:$F$10,S177+1,FALSE)</f>
        <v>1939.17</v>
      </c>
      <c r="V177" s="23">
        <f>VLOOKUP(P177,functions!$A$2:$H$69,5,FALSE)</f>
        <v>1.00064</v>
      </c>
      <c r="X177" s="18">
        <f t="shared" ca="1" si="23"/>
        <v>1940.4110688000001</v>
      </c>
      <c r="Y177" s="18">
        <f t="shared" ca="1" si="24"/>
        <v>155.232885504</v>
      </c>
      <c r="Z177" s="18">
        <f t="shared" ca="1" si="26"/>
        <v>995.87124999999992</v>
      </c>
      <c r="AA177" s="18">
        <f t="shared" ca="1" si="27"/>
        <v>150.38185783200001</v>
      </c>
      <c r="AB177" s="18">
        <f t="shared" ca="1" si="28"/>
        <v>32.986988169600004</v>
      </c>
      <c r="AC177" s="18">
        <f t="shared" ca="1" si="29"/>
        <v>43.465207941119999</v>
      </c>
      <c r="AD177" s="18">
        <f t="shared" ca="1" si="30"/>
        <v>90.229114699199997</v>
      </c>
      <c r="AE177" s="18">
        <f t="shared" ca="1" si="31"/>
        <v>10.478219771520001</v>
      </c>
      <c r="AF177" s="18">
        <f t="shared" ca="1" si="32"/>
        <v>83.745562880000023</v>
      </c>
      <c r="AG177" t="str">
        <f t="shared" si="25"/>
        <v/>
      </c>
    </row>
    <row r="178" spans="1:33" x14ac:dyDescent="0.3">
      <c r="A178" s="2" t="s">
        <v>173</v>
      </c>
      <c r="B178" t="s">
        <v>947</v>
      </c>
      <c r="C178" t="s">
        <v>733</v>
      </c>
      <c r="D178" t="s">
        <v>556</v>
      </c>
      <c r="E178" s="1" t="s">
        <v>410</v>
      </c>
      <c r="F178" s="1" t="s">
        <v>465</v>
      </c>
      <c r="G178" s="7">
        <v>31530</v>
      </c>
      <c r="H178" s="7">
        <v>41328</v>
      </c>
      <c r="I178" s="1" t="s">
        <v>1081</v>
      </c>
      <c r="J178" s="47">
        <v>1</v>
      </c>
      <c r="K178" s="47">
        <v>1</v>
      </c>
      <c r="L178" s="49" t="s">
        <v>1422</v>
      </c>
      <c r="M178" s="6" t="s">
        <v>1283</v>
      </c>
      <c r="N178" s="6" t="s">
        <v>1440</v>
      </c>
      <c r="O178" s="6" t="s">
        <v>1450</v>
      </c>
      <c r="P178" s="12" t="s">
        <v>1054</v>
      </c>
      <c r="Q178" s="15" t="str">
        <f>VLOOKUP(P178,functions!$A$2:$H$69,3,FALSE)</f>
        <v>Production assistant</v>
      </c>
      <c r="R178" s="15"/>
      <c r="S178" s="17">
        <f>VLOOKUP(P178,functions!$A$2:$H$69,8,FALSE)</f>
        <v>1</v>
      </c>
      <c r="T178" s="17">
        <f t="shared" ca="1" si="22"/>
        <v>5</v>
      </c>
      <c r="U178" s="18">
        <f ca="1">VLOOKUP(T178,'salary scales'!$A$1:$F$10,S178+1,FALSE)</f>
        <v>1829.7</v>
      </c>
      <c r="V178" s="23">
        <f>VLOOKUP(P178,functions!$A$2:$H$69,5,FALSE)</f>
        <v>1.00064</v>
      </c>
      <c r="X178" s="18">
        <f t="shared" ca="1" si="23"/>
        <v>1830.8710080000001</v>
      </c>
      <c r="Y178" s="18">
        <f t="shared" ca="1" si="24"/>
        <v>146.46968064000001</v>
      </c>
      <c r="Z178" s="18">
        <f t="shared" ca="1" si="26"/>
        <v>995.87124999999992</v>
      </c>
      <c r="AA178" s="18">
        <f t="shared" ca="1" si="27"/>
        <v>141.89250312000001</v>
      </c>
      <c r="AB178" s="18">
        <f t="shared" ca="1" si="28"/>
        <v>31.124807136000005</v>
      </c>
      <c r="AC178" s="18">
        <f t="shared" ca="1" si="29"/>
        <v>41.011510579199999</v>
      </c>
      <c r="AD178" s="18">
        <f t="shared" ca="1" si="30"/>
        <v>85.135501872000006</v>
      </c>
      <c r="AE178" s="18">
        <f t="shared" ca="1" si="31"/>
        <v>9.8867034432000001</v>
      </c>
      <c r="AF178" s="18">
        <f t="shared" ca="1" si="32"/>
        <v>72.791556800000009</v>
      </c>
      <c r="AG178" t="str">
        <f t="shared" si="25"/>
        <v/>
      </c>
    </row>
    <row r="179" spans="1:33" x14ac:dyDescent="0.3">
      <c r="A179" s="2" t="s">
        <v>174</v>
      </c>
      <c r="B179" t="s">
        <v>784</v>
      </c>
      <c r="C179" t="s">
        <v>733</v>
      </c>
      <c r="D179" t="s">
        <v>447</v>
      </c>
      <c r="E179" s="1" t="s">
        <v>410</v>
      </c>
      <c r="F179" s="1" t="s">
        <v>465</v>
      </c>
      <c r="G179" s="7">
        <v>28645</v>
      </c>
      <c r="H179" s="7">
        <v>41182</v>
      </c>
      <c r="I179" s="1" t="s">
        <v>1081</v>
      </c>
      <c r="J179" s="47">
        <v>1</v>
      </c>
      <c r="K179" s="47">
        <v>1</v>
      </c>
      <c r="L179" s="49" t="s">
        <v>1423</v>
      </c>
      <c r="M179" s="6" t="s">
        <v>1281</v>
      </c>
      <c r="N179" s="6" t="s">
        <v>1438</v>
      </c>
      <c r="O179" s="6" t="s">
        <v>1448</v>
      </c>
      <c r="P179" s="12" t="s">
        <v>1056</v>
      </c>
      <c r="Q179" s="15" t="str">
        <f>VLOOKUP(P179,functions!$A$2:$H$69,3,FALSE)</f>
        <v>Team leader Load and Unload</v>
      </c>
      <c r="R179" s="15" t="s">
        <v>1083</v>
      </c>
      <c r="S179" s="17">
        <f>VLOOKUP(P179,functions!$A$2:$H$69,8,FALSE)</f>
        <v>3</v>
      </c>
      <c r="T179" s="17">
        <f t="shared" ca="1" si="22"/>
        <v>6</v>
      </c>
      <c r="U179" s="18">
        <f ca="1">VLOOKUP(T179,'salary scales'!$A$1:$F$10,S179+1,FALSE)</f>
        <v>2025.09</v>
      </c>
      <c r="V179" s="23">
        <f>VLOOKUP(P179,functions!$A$2:$H$69,5,FALSE)</f>
        <v>1</v>
      </c>
      <c r="X179" s="18">
        <f t="shared" ca="1" si="23"/>
        <v>2025.09</v>
      </c>
      <c r="Y179" s="18">
        <f t="shared" ca="1" si="24"/>
        <v>162.00719999999998</v>
      </c>
      <c r="Z179" s="18">
        <f t="shared" ca="1" si="26"/>
        <v>995.87124999999992</v>
      </c>
      <c r="AA179" s="18">
        <f t="shared" ca="1" si="27"/>
        <v>156.94447499999998</v>
      </c>
      <c r="AB179" s="18">
        <f t="shared" ca="1" si="28"/>
        <v>34.42653</v>
      </c>
      <c r="AC179" s="18">
        <f t="shared" ca="1" si="29"/>
        <v>45.362015999999997</v>
      </c>
      <c r="AD179" s="18">
        <f t="shared" ca="1" si="30"/>
        <v>94.166685000000001</v>
      </c>
      <c r="AE179" s="18">
        <f t="shared" ca="1" si="31"/>
        <v>10.935486000000001</v>
      </c>
      <c r="AF179" s="18">
        <f t="shared" ca="1" si="32"/>
        <v>92.283999999999992</v>
      </c>
      <c r="AG179" t="str">
        <f t="shared" si="25"/>
        <v/>
      </c>
    </row>
    <row r="180" spans="1:33" x14ac:dyDescent="0.3">
      <c r="A180" s="2" t="s">
        <v>175</v>
      </c>
      <c r="B180" t="s">
        <v>848</v>
      </c>
      <c r="D180" t="s">
        <v>431</v>
      </c>
      <c r="E180" s="1" t="s">
        <v>410</v>
      </c>
      <c r="F180" s="1" t="s">
        <v>465</v>
      </c>
      <c r="G180" s="7">
        <v>34668</v>
      </c>
      <c r="H180" s="7">
        <v>41194</v>
      </c>
      <c r="I180" s="1" t="s">
        <v>1081</v>
      </c>
      <c r="M180" s="6" t="s">
        <v>1281</v>
      </c>
      <c r="N180" s="6" t="s">
        <v>1438</v>
      </c>
      <c r="O180" s="6" t="s">
        <v>1457</v>
      </c>
      <c r="P180" s="12" t="s">
        <v>1059</v>
      </c>
      <c r="Q180" s="15" t="str">
        <f>VLOOKUP(P180,functions!$A$2:$H$69,3,FALSE)</f>
        <v>Warehouse worker</v>
      </c>
      <c r="R180" s="15"/>
      <c r="S180" s="17">
        <f>VLOOKUP(P180,functions!$A$2:$H$69,8,FALSE)</f>
        <v>1</v>
      </c>
      <c r="T180" s="17">
        <f t="shared" ca="1" si="22"/>
        <v>6</v>
      </c>
      <c r="U180" s="18">
        <f ca="1">VLOOKUP(T180,'salary scales'!$A$1:$F$10,S180+1,FALSE)</f>
        <v>1861.13</v>
      </c>
      <c r="V180" s="23">
        <f>VLOOKUP(P180,functions!$A$2:$H$69,5,FALSE)</f>
        <v>1</v>
      </c>
      <c r="X180" s="18">
        <f t="shared" ca="1" si="23"/>
        <v>1861.13</v>
      </c>
      <c r="Y180" s="18">
        <f t="shared" ca="1" si="24"/>
        <v>148.8904</v>
      </c>
      <c r="Z180" s="18">
        <f t="shared" ca="1" si="26"/>
        <v>995.87124999999992</v>
      </c>
      <c r="AA180" s="18">
        <f t="shared" ca="1" si="27"/>
        <v>144.23757500000002</v>
      </c>
      <c r="AB180" s="18">
        <f t="shared" ca="1" si="28"/>
        <v>31.639210000000006</v>
      </c>
      <c r="AC180" s="18">
        <f t="shared" ca="1" si="29"/>
        <v>41.689312000000001</v>
      </c>
      <c r="AD180" s="18">
        <f t="shared" ca="1" si="30"/>
        <v>86.542545000000004</v>
      </c>
      <c r="AE180" s="18">
        <f t="shared" ca="1" si="31"/>
        <v>10.050102000000001</v>
      </c>
      <c r="AF180" s="18">
        <f t="shared" ca="1" si="32"/>
        <v>75.888000000000019</v>
      </c>
      <c r="AG180" t="str">
        <f t="shared" si="25"/>
        <v/>
      </c>
    </row>
    <row r="181" spans="1:33" x14ac:dyDescent="0.3">
      <c r="A181" s="2" t="s">
        <v>176</v>
      </c>
      <c r="B181" t="s">
        <v>849</v>
      </c>
      <c r="D181" t="s">
        <v>564</v>
      </c>
      <c r="E181" s="1" t="s">
        <v>410</v>
      </c>
      <c r="F181" s="1" t="s">
        <v>465</v>
      </c>
      <c r="G181" s="7">
        <v>34377</v>
      </c>
      <c r="H181" s="7">
        <v>40977</v>
      </c>
      <c r="I181" s="1" t="s">
        <v>1081</v>
      </c>
      <c r="J181" s="47">
        <v>11</v>
      </c>
      <c r="K181" s="47">
        <v>3</v>
      </c>
      <c r="L181" s="49" t="s">
        <v>1423</v>
      </c>
      <c r="M181" s="6" t="s">
        <v>1283</v>
      </c>
      <c r="N181" s="6" t="s">
        <v>1440</v>
      </c>
      <c r="O181" s="6" t="s">
        <v>1450</v>
      </c>
      <c r="P181" s="12" t="s">
        <v>1053</v>
      </c>
      <c r="Q181" s="15" t="str">
        <f>VLOOKUP(P181,functions!$A$2:$H$69,3,FALSE)</f>
        <v>Production worker</v>
      </c>
      <c r="R181" s="15"/>
      <c r="S181" s="17">
        <f>VLOOKUP(P181,functions!$A$2:$H$69,8,FALSE)</f>
        <v>2</v>
      </c>
      <c r="T181" s="17">
        <f t="shared" ca="1" si="22"/>
        <v>6</v>
      </c>
      <c r="U181" s="18">
        <f ca="1">VLOOKUP(T181,'salary scales'!$A$1:$F$10,S181+1,FALSE)</f>
        <v>1939.17</v>
      </c>
      <c r="V181" s="23">
        <f>VLOOKUP(P181,functions!$A$2:$H$69,5,FALSE)</f>
        <v>1.00064</v>
      </c>
      <c r="X181" s="18">
        <f t="shared" ca="1" si="23"/>
        <v>1940.4110688000001</v>
      </c>
      <c r="Y181" s="18">
        <f t="shared" ca="1" si="24"/>
        <v>155.232885504</v>
      </c>
      <c r="Z181" s="18">
        <f t="shared" ca="1" si="26"/>
        <v>995.87124999999992</v>
      </c>
      <c r="AA181" s="18">
        <f t="shared" ca="1" si="27"/>
        <v>150.38185783200001</v>
      </c>
      <c r="AB181" s="18">
        <f t="shared" ca="1" si="28"/>
        <v>32.986988169600004</v>
      </c>
      <c r="AC181" s="18">
        <f t="shared" ca="1" si="29"/>
        <v>43.465207941119999</v>
      </c>
      <c r="AD181" s="18">
        <f t="shared" ca="1" si="30"/>
        <v>90.229114699199997</v>
      </c>
      <c r="AE181" s="18">
        <f t="shared" ca="1" si="31"/>
        <v>10.478219771520001</v>
      </c>
      <c r="AF181" s="18">
        <f t="shared" ca="1" si="32"/>
        <v>83.745562880000023</v>
      </c>
      <c r="AG181" t="str">
        <f t="shared" si="25"/>
        <v/>
      </c>
    </row>
    <row r="182" spans="1:33" x14ac:dyDescent="0.3">
      <c r="A182" s="2" t="s">
        <v>177</v>
      </c>
      <c r="B182" t="s">
        <v>849</v>
      </c>
      <c r="D182" t="s">
        <v>564</v>
      </c>
      <c r="E182" s="1" t="s">
        <v>410</v>
      </c>
      <c r="F182" s="1" t="s">
        <v>465</v>
      </c>
      <c r="G182" s="7">
        <v>23678</v>
      </c>
      <c r="H182" s="7">
        <v>39643</v>
      </c>
      <c r="I182" s="1" t="s">
        <v>1081</v>
      </c>
      <c r="M182" s="6" t="s">
        <v>1283</v>
      </c>
      <c r="N182" s="6" t="s">
        <v>1440</v>
      </c>
      <c r="O182" s="6" t="s">
        <v>1450</v>
      </c>
      <c r="P182" s="12" t="s">
        <v>1053</v>
      </c>
      <c r="Q182" s="15" t="str">
        <f>VLOOKUP(P182,functions!$A$2:$H$69,3,FALSE)</f>
        <v>Production worker</v>
      </c>
      <c r="R182" s="15" t="s">
        <v>1082</v>
      </c>
      <c r="S182" s="17">
        <f>VLOOKUP(P182,functions!$A$2:$H$69,8,FALSE)</f>
        <v>2</v>
      </c>
      <c r="T182" s="17">
        <f t="shared" ca="1" si="22"/>
        <v>10</v>
      </c>
      <c r="U182" s="18" t="e">
        <f ca="1">VLOOKUP(T182,'salary scales'!$A$1:$F$10,S182+1,FALSE)</f>
        <v>#N/A</v>
      </c>
      <c r="V182" s="23">
        <f>VLOOKUP(P182,functions!$A$2:$H$69,5,FALSE)</f>
        <v>1.00064</v>
      </c>
      <c r="X182" s="18" t="e">
        <f t="shared" ca="1" si="23"/>
        <v>#N/A</v>
      </c>
      <c r="Y182" s="18" t="e">
        <f t="shared" ca="1" si="24"/>
        <v>#N/A</v>
      </c>
      <c r="Z182" s="18" t="e">
        <f t="shared" ca="1" si="26"/>
        <v>#N/A</v>
      </c>
      <c r="AA182" s="18" t="e">
        <f t="shared" ca="1" si="27"/>
        <v>#N/A</v>
      </c>
      <c r="AB182" s="18" t="e">
        <f t="shared" ca="1" si="28"/>
        <v>#N/A</v>
      </c>
      <c r="AC182" s="18" t="e">
        <f t="shared" ca="1" si="29"/>
        <v>#N/A</v>
      </c>
      <c r="AD182" s="18" t="e">
        <f t="shared" ca="1" si="30"/>
        <v>#N/A</v>
      </c>
      <c r="AE182" s="18" t="e">
        <f t="shared" ca="1" si="31"/>
        <v>#N/A</v>
      </c>
      <c r="AF182" s="18" t="e">
        <f t="shared" ca="1" si="32"/>
        <v>#N/A</v>
      </c>
      <c r="AG182" t="str">
        <f t="shared" si="25"/>
        <v/>
      </c>
    </row>
    <row r="183" spans="1:33" x14ac:dyDescent="0.3">
      <c r="A183" s="2" t="s">
        <v>178</v>
      </c>
      <c r="B183" t="s">
        <v>849</v>
      </c>
      <c r="D183" t="s">
        <v>706</v>
      </c>
      <c r="E183" s="1" t="s">
        <v>1467</v>
      </c>
      <c r="F183" s="1" t="s">
        <v>465</v>
      </c>
      <c r="G183" s="7">
        <v>24827</v>
      </c>
      <c r="H183" s="7">
        <v>39867</v>
      </c>
      <c r="I183" s="1" t="s">
        <v>1081</v>
      </c>
      <c r="J183" s="47">
        <v>1</v>
      </c>
      <c r="K183" s="47">
        <v>1</v>
      </c>
      <c r="L183" s="49" t="s">
        <v>1423</v>
      </c>
      <c r="M183" s="6" t="s">
        <v>1281</v>
      </c>
      <c r="N183" s="6" t="s">
        <v>1044</v>
      </c>
      <c r="O183" s="6" t="s">
        <v>1274</v>
      </c>
      <c r="P183" s="12" t="s">
        <v>1016</v>
      </c>
      <c r="Q183" s="15" t="str">
        <f>VLOOKUP(P183,functions!$A$2:$H$69,3,FALSE)</f>
        <v>PR employee</v>
      </c>
      <c r="R183" s="15"/>
      <c r="S183" s="17">
        <f>VLOOKUP(P183,functions!$A$2:$H$69,8,FALSE)</f>
        <v>4</v>
      </c>
      <c r="T183" s="17">
        <f t="shared" ca="1" si="22"/>
        <v>9</v>
      </c>
      <c r="U183" s="18">
        <f ca="1">VLOOKUP(T183,'salary scales'!$A$1:$F$10,S183+1,FALSE)</f>
        <v>2277.9499999999998</v>
      </c>
      <c r="V183" s="23">
        <f>VLOOKUP(P183,functions!$A$2:$H$69,5,FALSE)</f>
        <v>1</v>
      </c>
      <c r="X183" s="18">
        <f t="shared" ca="1" si="23"/>
        <v>2277.9499999999998</v>
      </c>
      <c r="Y183" s="18">
        <f t="shared" ca="1" si="24"/>
        <v>182.23599999999999</v>
      </c>
      <c r="Z183" s="18">
        <f t="shared" ca="1" si="26"/>
        <v>995.87124999999992</v>
      </c>
      <c r="AA183" s="18">
        <f t="shared" ca="1" si="27"/>
        <v>176.54112499999999</v>
      </c>
      <c r="AB183" s="18">
        <f t="shared" ca="1" si="28"/>
        <v>38.725149999999999</v>
      </c>
      <c r="AC183" s="18">
        <f t="shared" ca="1" si="29"/>
        <v>51.026079999999993</v>
      </c>
      <c r="AD183" s="18">
        <f t="shared" ca="1" si="30"/>
        <v>105.92467499999999</v>
      </c>
      <c r="AE183" s="18">
        <f t="shared" ca="1" si="31"/>
        <v>12.300929999999999</v>
      </c>
      <c r="AF183" s="18">
        <f t="shared" ca="1" si="32"/>
        <v>117.57</v>
      </c>
      <c r="AG183" t="str">
        <f t="shared" si="25"/>
        <v/>
      </c>
    </row>
    <row r="184" spans="1:33" x14ac:dyDescent="0.3">
      <c r="A184" s="2" t="s">
        <v>179</v>
      </c>
      <c r="B184" t="s">
        <v>849</v>
      </c>
      <c r="D184" t="s">
        <v>472</v>
      </c>
      <c r="E184" s="1" t="s">
        <v>410</v>
      </c>
      <c r="F184" s="1" t="s">
        <v>465</v>
      </c>
      <c r="G184" s="7">
        <v>30685</v>
      </c>
      <c r="H184" s="7">
        <v>41138</v>
      </c>
      <c r="I184" s="1" t="s">
        <v>1081</v>
      </c>
      <c r="J184" s="47">
        <v>60</v>
      </c>
      <c r="K184" s="47">
        <v>1</v>
      </c>
      <c r="L184" s="49" t="s">
        <v>1431</v>
      </c>
      <c r="M184" s="6" t="s">
        <v>1281</v>
      </c>
      <c r="N184" s="6" t="s">
        <v>1405</v>
      </c>
      <c r="O184" s="6" t="s">
        <v>1279</v>
      </c>
      <c r="P184" s="12" t="s">
        <v>1066</v>
      </c>
      <c r="Q184" s="15" t="str">
        <f>VLOOKUP(P184,functions!$A$2:$H$69,3,FALSE)</f>
        <v>restaurant employee</v>
      </c>
      <c r="R184" s="15"/>
      <c r="S184" s="17">
        <f>VLOOKUP(P184,functions!$A$2:$H$69,8,FALSE)</f>
        <v>2</v>
      </c>
      <c r="T184" s="17">
        <f t="shared" ca="1" si="22"/>
        <v>6</v>
      </c>
      <c r="U184" s="18">
        <f ca="1">VLOOKUP(T184,'salary scales'!$A$1:$F$10,S184+1,FALSE)</f>
        <v>1939.17</v>
      </c>
      <c r="V184" s="23">
        <f>VLOOKUP(P184,functions!$A$2:$H$69,5,FALSE)</f>
        <v>1</v>
      </c>
      <c r="X184" s="18">
        <f t="shared" ca="1" si="23"/>
        <v>1939.17</v>
      </c>
      <c r="Y184" s="18">
        <f t="shared" ca="1" si="24"/>
        <v>155.1336</v>
      </c>
      <c r="Z184" s="18">
        <f t="shared" ca="1" si="26"/>
        <v>995.87124999999992</v>
      </c>
      <c r="AA184" s="18">
        <f t="shared" ca="1" si="27"/>
        <v>150.285675</v>
      </c>
      <c r="AB184" s="18">
        <f t="shared" ca="1" si="28"/>
        <v>32.965890000000002</v>
      </c>
      <c r="AC184" s="18">
        <f t="shared" ca="1" si="29"/>
        <v>43.437407999999998</v>
      </c>
      <c r="AD184" s="18">
        <f t="shared" ca="1" si="30"/>
        <v>90.171405000000007</v>
      </c>
      <c r="AE184" s="18">
        <f t="shared" ca="1" si="31"/>
        <v>10.471518000000001</v>
      </c>
      <c r="AF184" s="18">
        <f t="shared" ca="1" si="32"/>
        <v>83.692000000000007</v>
      </c>
      <c r="AG184" t="str">
        <f t="shared" si="25"/>
        <v/>
      </c>
    </row>
    <row r="185" spans="1:33" x14ac:dyDescent="0.3">
      <c r="A185" s="2" t="s">
        <v>180</v>
      </c>
      <c r="B185" t="s">
        <v>757</v>
      </c>
      <c r="C185" t="s">
        <v>733</v>
      </c>
      <c r="D185" t="s">
        <v>428</v>
      </c>
      <c r="E185" s="1" t="s">
        <v>410</v>
      </c>
      <c r="F185" s="1" t="s">
        <v>465</v>
      </c>
      <c r="G185" s="7">
        <v>32625</v>
      </c>
      <c r="H185" s="7">
        <v>40463</v>
      </c>
      <c r="I185" s="1" t="s">
        <v>1081</v>
      </c>
      <c r="J185" s="47">
        <v>1</v>
      </c>
      <c r="K185" s="47">
        <v>1</v>
      </c>
      <c r="L185" s="49" t="s">
        <v>1422</v>
      </c>
      <c r="M185" s="6" t="s">
        <v>1283</v>
      </c>
      <c r="N185" s="6" t="s">
        <v>1440</v>
      </c>
      <c r="O185" s="6" t="s">
        <v>1450</v>
      </c>
      <c r="P185" s="12" t="s">
        <v>1053</v>
      </c>
      <c r="Q185" s="15" t="str">
        <f>VLOOKUP(P185,functions!$A$2:$H$69,3,FALSE)</f>
        <v>Production worker</v>
      </c>
      <c r="R185" s="15"/>
      <c r="S185" s="17">
        <f>VLOOKUP(P185,functions!$A$2:$H$69,8,FALSE)</f>
        <v>2</v>
      </c>
      <c r="T185" s="17">
        <f t="shared" ca="1" si="22"/>
        <v>8</v>
      </c>
      <c r="U185" s="18">
        <f ca="1">VLOOKUP(T185,'salary scales'!$A$1:$F$10,S185+1,FALSE)</f>
        <v>1939.17</v>
      </c>
      <c r="V185" s="23">
        <f>VLOOKUP(P185,functions!$A$2:$H$69,5,FALSE)</f>
        <v>1.00064</v>
      </c>
      <c r="X185" s="18">
        <f t="shared" ca="1" si="23"/>
        <v>1940.4110688000001</v>
      </c>
      <c r="Y185" s="18">
        <f t="shared" ca="1" si="24"/>
        <v>155.232885504</v>
      </c>
      <c r="Z185" s="18">
        <f t="shared" ca="1" si="26"/>
        <v>995.87124999999992</v>
      </c>
      <c r="AA185" s="18">
        <f t="shared" ca="1" si="27"/>
        <v>150.38185783200001</v>
      </c>
      <c r="AB185" s="18">
        <f t="shared" ca="1" si="28"/>
        <v>32.986988169600004</v>
      </c>
      <c r="AC185" s="18">
        <f t="shared" ca="1" si="29"/>
        <v>43.465207941119999</v>
      </c>
      <c r="AD185" s="18">
        <f t="shared" ca="1" si="30"/>
        <v>90.229114699199997</v>
      </c>
      <c r="AE185" s="18">
        <f t="shared" ca="1" si="31"/>
        <v>10.478219771520001</v>
      </c>
      <c r="AF185" s="18">
        <f t="shared" ca="1" si="32"/>
        <v>83.745562880000023</v>
      </c>
      <c r="AG185" t="str">
        <f t="shared" si="25"/>
        <v/>
      </c>
    </row>
    <row r="186" spans="1:33" x14ac:dyDescent="0.3">
      <c r="A186" s="2" t="s">
        <v>181</v>
      </c>
      <c r="B186" t="s">
        <v>756</v>
      </c>
      <c r="C186" t="s">
        <v>743</v>
      </c>
      <c r="D186" t="s">
        <v>664</v>
      </c>
      <c r="E186" s="1" t="s">
        <v>1467</v>
      </c>
      <c r="F186" s="1" t="s">
        <v>465</v>
      </c>
      <c r="G186" s="7">
        <v>22246</v>
      </c>
      <c r="H186" s="7">
        <v>39691</v>
      </c>
      <c r="I186" s="1" t="s">
        <v>1081</v>
      </c>
      <c r="M186" s="6" t="s">
        <v>1281</v>
      </c>
      <c r="N186" s="6" t="s">
        <v>1435</v>
      </c>
      <c r="O186" s="6" t="s">
        <v>1443</v>
      </c>
      <c r="P186" s="12" t="s">
        <v>1053</v>
      </c>
      <c r="Q186" s="15" t="str">
        <f>VLOOKUP(P186,functions!$A$2:$H$69,3,FALSE)</f>
        <v>Production worker</v>
      </c>
      <c r="R186" s="15"/>
      <c r="S186" s="17">
        <f>VLOOKUP(P186,functions!$A$2:$H$69,8,FALSE)</f>
        <v>2</v>
      </c>
      <c r="T186" s="17">
        <f t="shared" ca="1" si="22"/>
        <v>10</v>
      </c>
      <c r="U186" s="18" t="e">
        <f ca="1">VLOOKUP(T186,'salary scales'!$A$1:$F$10,S186+1,FALSE)</f>
        <v>#N/A</v>
      </c>
      <c r="V186" s="23">
        <f>VLOOKUP(P186,functions!$A$2:$H$69,5,FALSE)</f>
        <v>1.00064</v>
      </c>
      <c r="X186" s="18" t="e">
        <f t="shared" ca="1" si="23"/>
        <v>#N/A</v>
      </c>
      <c r="Y186" s="18" t="e">
        <f t="shared" ca="1" si="24"/>
        <v>#N/A</v>
      </c>
      <c r="Z186" s="18" t="e">
        <f t="shared" ca="1" si="26"/>
        <v>#N/A</v>
      </c>
      <c r="AA186" s="18" t="e">
        <f t="shared" ca="1" si="27"/>
        <v>#N/A</v>
      </c>
      <c r="AB186" s="18" t="e">
        <f t="shared" ca="1" si="28"/>
        <v>#N/A</v>
      </c>
      <c r="AC186" s="18" t="e">
        <f t="shared" ca="1" si="29"/>
        <v>#N/A</v>
      </c>
      <c r="AD186" s="18" t="e">
        <f t="shared" ca="1" si="30"/>
        <v>#N/A</v>
      </c>
      <c r="AE186" s="18" t="e">
        <f t="shared" ca="1" si="31"/>
        <v>#N/A</v>
      </c>
      <c r="AF186" s="18" t="e">
        <f t="shared" ca="1" si="32"/>
        <v>#N/A</v>
      </c>
      <c r="AG186" t="str">
        <f t="shared" si="25"/>
        <v/>
      </c>
    </row>
    <row r="187" spans="1:33" x14ac:dyDescent="0.3">
      <c r="A187" s="2" t="s">
        <v>182</v>
      </c>
      <c r="B187" t="s">
        <v>850</v>
      </c>
      <c r="D187" t="s">
        <v>707</v>
      </c>
      <c r="E187" s="1" t="s">
        <v>1467</v>
      </c>
      <c r="F187" s="1" t="s">
        <v>465</v>
      </c>
      <c r="G187" s="7">
        <v>24631</v>
      </c>
      <c r="H187" s="7">
        <v>40216</v>
      </c>
      <c r="I187" s="1" t="s">
        <v>1420</v>
      </c>
      <c r="J187" s="47">
        <v>2</v>
      </c>
      <c r="K187" s="47">
        <v>1</v>
      </c>
      <c r="L187" s="49" t="s">
        <v>1432</v>
      </c>
      <c r="M187" s="6" t="s">
        <v>1281</v>
      </c>
      <c r="N187" s="6" t="s">
        <v>1334</v>
      </c>
      <c r="O187" s="6" t="s">
        <v>1452</v>
      </c>
      <c r="P187" s="12" t="s">
        <v>1027</v>
      </c>
      <c r="Q187" s="15" t="str">
        <f>VLOOKUP(P187,functions!$A$2:$H$69,3,FALSE)</f>
        <v>Purchaser raw materials</v>
      </c>
      <c r="R187" s="15" t="s">
        <v>1082</v>
      </c>
      <c r="S187" s="17">
        <f>VLOOKUP(P187,functions!$A$2:$H$69,8,FALSE)</f>
        <v>2</v>
      </c>
      <c r="T187" s="17">
        <f t="shared" ca="1" si="22"/>
        <v>8</v>
      </c>
      <c r="U187" s="18">
        <f ca="1">VLOOKUP(T187,'salary scales'!$A$1:$F$10,S187+1,FALSE)</f>
        <v>1939.17</v>
      </c>
      <c r="V187" s="23">
        <f>VLOOKUP(P187,functions!$A$2:$H$69,5,FALSE)</f>
        <v>1</v>
      </c>
      <c r="X187" s="18">
        <f t="shared" ca="1" si="23"/>
        <v>1939.17</v>
      </c>
      <c r="Y187" s="18">
        <f t="shared" ca="1" si="24"/>
        <v>155.1336</v>
      </c>
      <c r="Z187" s="18">
        <f t="shared" ca="1" si="26"/>
        <v>995.87124999999992</v>
      </c>
      <c r="AA187" s="18">
        <f t="shared" ca="1" si="27"/>
        <v>150.285675</v>
      </c>
      <c r="AB187" s="18">
        <f t="shared" ca="1" si="28"/>
        <v>32.965890000000002</v>
      </c>
      <c r="AC187" s="18">
        <f t="shared" ca="1" si="29"/>
        <v>43.437407999999998</v>
      </c>
      <c r="AD187" s="18">
        <f t="shared" ca="1" si="30"/>
        <v>90.171405000000007</v>
      </c>
      <c r="AE187" s="18">
        <f t="shared" ca="1" si="31"/>
        <v>10.471518000000001</v>
      </c>
      <c r="AF187" s="18">
        <f t="shared" ca="1" si="32"/>
        <v>83.692000000000007</v>
      </c>
      <c r="AG187" t="str">
        <f t="shared" si="25"/>
        <v/>
      </c>
    </row>
    <row r="188" spans="1:33" x14ac:dyDescent="0.3">
      <c r="A188" s="2" t="s">
        <v>183</v>
      </c>
      <c r="B188" t="s">
        <v>850</v>
      </c>
      <c r="D188" t="s">
        <v>565</v>
      </c>
      <c r="E188" s="1" t="s">
        <v>410</v>
      </c>
      <c r="F188" s="1" t="s">
        <v>465</v>
      </c>
      <c r="G188" s="7">
        <v>28047</v>
      </c>
      <c r="H188" s="7">
        <v>40488</v>
      </c>
      <c r="I188" s="1" t="s">
        <v>1081</v>
      </c>
      <c r="J188" s="47">
        <v>1</v>
      </c>
      <c r="K188" s="47">
        <v>1</v>
      </c>
      <c r="L188" s="49" t="s">
        <v>1422</v>
      </c>
      <c r="M188" s="6" t="s">
        <v>1281</v>
      </c>
      <c r="N188" s="6" t="s">
        <v>1435</v>
      </c>
      <c r="O188" s="6" t="s">
        <v>1443</v>
      </c>
      <c r="P188" s="12" t="s">
        <v>1054</v>
      </c>
      <c r="Q188" s="15" t="str">
        <f>VLOOKUP(P188,functions!$A$2:$H$69,3,FALSE)</f>
        <v>Production assistant</v>
      </c>
      <c r="R188" s="15"/>
      <c r="S188" s="17">
        <f>VLOOKUP(P188,functions!$A$2:$H$69,8,FALSE)</f>
        <v>1</v>
      </c>
      <c r="T188" s="17">
        <f t="shared" ca="1" si="22"/>
        <v>8</v>
      </c>
      <c r="U188" s="18">
        <f ca="1">VLOOKUP(T188,'salary scales'!$A$1:$F$10,S188+1,FALSE)</f>
        <v>1861.13</v>
      </c>
      <c r="V188" s="23">
        <f>VLOOKUP(P188,functions!$A$2:$H$69,5,FALSE)</f>
        <v>1.00064</v>
      </c>
      <c r="X188" s="18">
        <f t="shared" ca="1" si="23"/>
        <v>1862.3211232000001</v>
      </c>
      <c r="Y188" s="18">
        <f t="shared" ca="1" si="24"/>
        <v>148.98568985600002</v>
      </c>
      <c r="Z188" s="18">
        <f t="shared" ca="1" si="26"/>
        <v>995.87124999999992</v>
      </c>
      <c r="AA188" s="18">
        <f t="shared" ca="1" si="27"/>
        <v>144.32988704800002</v>
      </c>
      <c r="AB188" s="18">
        <f t="shared" ca="1" si="28"/>
        <v>31.659459094400002</v>
      </c>
      <c r="AC188" s="18">
        <f t="shared" ca="1" si="29"/>
        <v>41.715993159680004</v>
      </c>
      <c r="AD188" s="18">
        <f t="shared" ca="1" si="30"/>
        <v>86.597932228800005</v>
      </c>
      <c r="AE188" s="18">
        <f t="shared" ca="1" si="31"/>
        <v>10.056534065280001</v>
      </c>
      <c r="AF188" s="18">
        <f t="shared" ca="1" si="32"/>
        <v>75.936568320000021</v>
      </c>
      <c r="AG188" t="str">
        <f t="shared" si="25"/>
        <v/>
      </c>
    </row>
    <row r="189" spans="1:33" x14ac:dyDescent="0.3">
      <c r="A189" s="2" t="s">
        <v>184</v>
      </c>
      <c r="B189" t="s">
        <v>851</v>
      </c>
      <c r="D189" t="s">
        <v>565</v>
      </c>
      <c r="E189" s="1" t="s">
        <v>410</v>
      </c>
      <c r="F189" s="1" t="s">
        <v>465</v>
      </c>
      <c r="G189" s="7">
        <v>24283</v>
      </c>
      <c r="H189" s="7">
        <v>41434</v>
      </c>
      <c r="I189" s="1" t="s">
        <v>1081</v>
      </c>
      <c r="M189" s="6" t="s">
        <v>1281</v>
      </c>
      <c r="N189" s="6" t="s">
        <v>1405</v>
      </c>
      <c r="O189" s="6" t="s">
        <v>1447</v>
      </c>
      <c r="P189" s="12" t="s">
        <v>1070</v>
      </c>
      <c r="Q189" s="15" t="str">
        <f>VLOOKUP(P189,functions!$A$2:$H$69,3,FALSE)</f>
        <v>Employee Technical Service</v>
      </c>
      <c r="R189" s="15" t="s">
        <v>1082</v>
      </c>
      <c r="S189" s="17">
        <f>VLOOKUP(P189,functions!$A$2:$H$69,8,FALSE)</f>
        <v>2</v>
      </c>
      <c r="T189" s="17">
        <f t="shared" ca="1" si="22"/>
        <v>5</v>
      </c>
      <c r="U189" s="18">
        <f ca="1">VLOOKUP(T189,'salary scales'!$A$1:$F$10,S189+1,FALSE)</f>
        <v>1899.07</v>
      </c>
      <c r="V189" s="23">
        <f>VLOOKUP(P189,functions!$A$2:$H$69,5,FALSE)</f>
        <v>1</v>
      </c>
      <c r="X189" s="18">
        <f t="shared" ca="1" si="23"/>
        <v>1899.07</v>
      </c>
      <c r="Y189" s="18">
        <f t="shared" ca="1" si="24"/>
        <v>151.9256</v>
      </c>
      <c r="Z189" s="18">
        <f t="shared" ca="1" si="26"/>
        <v>995.87124999999992</v>
      </c>
      <c r="AA189" s="18">
        <f t="shared" ca="1" si="27"/>
        <v>147.17792499999999</v>
      </c>
      <c r="AB189" s="18">
        <f t="shared" ca="1" si="28"/>
        <v>32.284190000000002</v>
      </c>
      <c r="AC189" s="18">
        <f t="shared" ca="1" si="29"/>
        <v>42.539167999999997</v>
      </c>
      <c r="AD189" s="18">
        <f t="shared" ca="1" si="30"/>
        <v>88.306754999999995</v>
      </c>
      <c r="AE189" s="18">
        <f t="shared" ca="1" si="31"/>
        <v>10.254977999999999</v>
      </c>
      <c r="AF189" s="18">
        <f t="shared" ca="1" si="32"/>
        <v>79.682000000000002</v>
      </c>
      <c r="AG189" t="str">
        <f t="shared" si="25"/>
        <v/>
      </c>
    </row>
    <row r="190" spans="1:33" x14ac:dyDescent="0.3">
      <c r="A190" s="2" t="s">
        <v>185</v>
      </c>
      <c r="B190" t="s">
        <v>851</v>
      </c>
      <c r="D190" t="s">
        <v>473</v>
      </c>
      <c r="E190" s="1" t="s">
        <v>410</v>
      </c>
      <c r="F190" s="1" t="s">
        <v>465</v>
      </c>
      <c r="G190" s="7">
        <v>26646</v>
      </c>
      <c r="H190" s="7">
        <v>39386</v>
      </c>
      <c r="I190" s="1" t="s">
        <v>1081</v>
      </c>
      <c r="J190" s="47">
        <v>1</v>
      </c>
      <c r="K190" s="47">
        <v>1</v>
      </c>
      <c r="L190" s="49" t="s">
        <v>1423</v>
      </c>
      <c r="M190" s="6" t="s">
        <v>1281</v>
      </c>
      <c r="N190" s="6" t="s">
        <v>1335</v>
      </c>
      <c r="O190" s="6" t="s">
        <v>1445</v>
      </c>
      <c r="P190" s="12" t="s">
        <v>1021</v>
      </c>
      <c r="Q190" s="15" t="str">
        <f>VLOOKUP(P190,functions!$A$2:$H$69,3,FALSE)</f>
        <v>In-house sales employee</v>
      </c>
      <c r="R190" s="15"/>
      <c r="S190" s="17">
        <f>VLOOKUP(P190,functions!$A$2:$H$69,8,FALSE)</f>
        <v>3</v>
      </c>
      <c r="T190" s="17">
        <f t="shared" ca="1" si="22"/>
        <v>11</v>
      </c>
      <c r="U190" s="18" t="e">
        <f ca="1">VLOOKUP(T190,'salary scales'!$A$1:$F$10,S190+1,FALSE)</f>
        <v>#N/A</v>
      </c>
      <c r="V190" s="23">
        <f>VLOOKUP(P190,functions!$A$2:$H$69,5,FALSE)</f>
        <v>0.6</v>
      </c>
      <c r="X190" s="18" t="e">
        <f t="shared" ca="1" si="23"/>
        <v>#N/A</v>
      </c>
      <c r="Y190" s="18" t="e">
        <f t="shared" ca="1" si="24"/>
        <v>#N/A</v>
      </c>
      <c r="Z190" s="18" t="e">
        <f t="shared" ca="1" si="26"/>
        <v>#N/A</v>
      </c>
      <c r="AA190" s="18" t="e">
        <f t="shared" ca="1" si="27"/>
        <v>#N/A</v>
      </c>
      <c r="AB190" s="18" t="e">
        <f t="shared" ca="1" si="28"/>
        <v>#N/A</v>
      </c>
      <c r="AC190" s="18" t="e">
        <f t="shared" ca="1" si="29"/>
        <v>#N/A</v>
      </c>
      <c r="AD190" s="18" t="e">
        <f t="shared" ca="1" si="30"/>
        <v>#N/A</v>
      </c>
      <c r="AE190" s="18" t="e">
        <f t="shared" ca="1" si="31"/>
        <v>#N/A</v>
      </c>
      <c r="AF190" s="18" t="e">
        <f t="shared" ca="1" si="32"/>
        <v>#N/A</v>
      </c>
      <c r="AG190" t="str">
        <f t="shared" si="25"/>
        <v/>
      </c>
    </row>
    <row r="191" spans="1:33" x14ac:dyDescent="0.3">
      <c r="A191" s="2" t="s">
        <v>186</v>
      </c>
      <c r="B191" t="s">
        <v>852</v>
      </c>
      <c r="D191" t="s">
        <v>567</v>
      </c>
      <c r="E191" s="1" t="s">
        <v>410</v>
      </c>
      <c r="F191" s="1" t="s">
        <v>465</v>
      </c>
      <c r="G191" s="7">
        <v>30128</v>
      </c>
      <c r="H191" s="7">
        <v>39978</v>
      </c>
      <c r="I191" s="1" t="s">
        <v>1081</v>
      </c>
      <c r="J191" s="47">
        <v>1</v>
      </c>
      <c r="K191" s="47">
        <v>1</v>
      </c>
      <c r="L191" s="49" t="s">
        <v>1422</v>
      </c>
      <c r="M191" s="6" t="s">
        <v>1281</v>
      </c>
      <c r="N191" s="6" t="s">
        <v>1438</v>
      </c>
      <c r="O191" s="6" t="s">
        <v>1448</v>
      </c>
      <c r="P191" s="12" t="s">
        <v>1060</v>
      </c>
      <c r="Q191" s="15" t="str">
        <f>VLOOKUP(P191,functions!$A$2:$H$69,3,FALSE)</f>
        <v>Logistics employee loading and unloading</v>
      </c>
      <c r="R191" s="15"/>
      <c r="S191" s="17">
        <f>VLOOKUP(P191,functions!$A$2:$H$69,8,FALSE)</f>
        <v>1</v>
      </c>
      <c r="T191" s="17">
        <f t="shared" ca="1" si="22"/>
        <v>9</v>
      </c>
      <c r="U191" s="18">
        <f ca="1">VLOOKUP(T191,'salary scales'!$A$1:$F$10,S191+1,FALSE)</f>
        <v>1861.13</v>
      </c>
      <c r="V191" s="23">
        <f>VLOOKUP(P191,functions!$A$2:$H$69,5,FALSE)</f>
        <v>1</v>
      </c>
      <c r="X191" s="18">
        <f t="shared" ca="1" si="23"/>
        <v>1861.13</v>
      </c>
      <c r="Y191" s="18">
        <f t="shared" ca="1" si="24"/>
        <v>148.8904</v>
      </c>
      <c r="Z191" s="18">
        <f t="shared" ca="1" si="26"/>
        <v>995.87124999999992</v>
      </c>
      <c r="AA191" s="18">
        <f t="shared" ca="1" si="27"/>
        <v>144.23757500000002</v>
      </c>
      <c r="AB191" s="18">
        <f t="shared" ca="1" si="28"/>
        <v>31.639210000000006</v>
      </c>
      <c r="AC191" s="18">
        <f t="shared" ca="1" si="29"/>
        <v>41.689312000000001</v>
      </c>
      <c r="AD191" s="18">
        <f t="shared" ca="1" si="30"/>
        <v>86.542545000000004</v>
      </c>
      <c r="AE191" s="18">
        <f t="shared" ca="1" si="31"/>
        <v>10.050102000000001</v>
      </c>
      <c r="AF191" s="18">
        <f t="shared" ca="1" si="32"/>
        <v>75.888000000000019</v>
      </c>
      <c r="AG191" t="str">
        <f t="shared" si="25"/>
        <v/>
      </c>
    </row>
    <row r="192" spans="1:33" x14ac:dyDescent="0.3">
      <c r="A192" s="2" t="s">
        <v>187</v>
      </c>
      <c r="B192" t="s">
        <v>852</v>
      </c>
      <c r="D192" t="s">
        <v>708</v>
      </c>
      <c r="E192" s="1" t="s">
        <v>1467</v>
      </c>
      <c r="F192" s="1" t="s">
        <v>466</v>
      </c>
      <c r="G192" s="7">
        <v>30317</v>
      </c>
      <c r="H192" s="7">
        <v>41083</v>
      </c>
      <c r="I192" s="1" t="s">
        <v>1081</v>
      </c>
      <c r="J192" s="47">
        <v>8</v>
      </c>
      <c r="K192" s="47">
        <v>1</v>
      </c>
      <c r="L192" s="49" t="s">
        <v>1290</v>
      </c>
      <c r="M192" s="6" t="s">
        <v>1281</v>
      </c>
      <c r="N192" s="6" t="s">
        <v>1435</v>
      </c>
      <c r="O192" s="6" t="s">
        <v>1446</v>
      </c>
      <c r="P192" s="12" t="s">
        <v>1053</v>
      </c>
      <c r="Q192" s="15" t="str">
        <f>VLOOKUP(P192,functions!$A$2:$H$69,3,FALSE)</f>
        <v>Production worker</v>
      </c>
      <c r="R192" s="15"/>
      <c r="S192" s="17">
        <f>VLOOKUP(P192,functions!$A$2:$H$69,8,FALSE)</f>
        <v>2</v>
      </c>
      <c r="T192" s="17">
        <f t="shared" ca="1" si="22"/>
        <v>6</v>
      </c>
      <c r="U192" s="18">
        <f ca="1">VLOOKUP(T192,'salary scales'!$A$1:$F$10,S192+1,FALSE)</f>
        <v>1939.17</v>
      </c>
      <c r="V192" s="23">
        <f>VLOOKUP(P192,functions!$A$2:$H$69,5,FALSE)</f>
        <v>1.00064</v>
      </c>
      <c r="X192" s="18">
        <f t="shared" ca="1" si="23"/>
        <v>1940.4110688000001</v>
      </c>
      <c r="Y192" s="18">
        <f t="shared" ca="1" si="24"/>
        <v>155.232885504</v>
      </c>
      <c r="Z192" s="18">
        <f t="shared" ca="1" si="26"/>
        <v>995.87124999999992</v>
      </c>
      <c r="AA192" s="18">
        <f t="shared" ca="1" si="27"/>
        <v>150.38185783200001</v>
      </c>
      <c r="AB192" s="18">
        <f t="shared" ca="1" si="28"/>
        <v>32.986988169600004</v>
      </c>
      <c r="AC192" s="18">
        <f t="shared" ca="1" si="29"/>
        <v>43.465207941119999</v>
      </c>
      <c r="AD192" s="18">
        <f t="shared" ca="1" si="30"/>
        <v>90.229114699199997</v>
      </c>
      <c r="AE192" s="18">
        <f t="shared" ca="1" si="31"/>
        <v>10.478219771520001</v>
      </c>
      <c r="AF192" s="18">
        <f t="shared" ca="1" si="32"/>
        <v>83.745562880000023</v>
      </c>
      <c r="AG192" t="str">
        <f t="shared" si="25"/>
        <v/>
      </c>
    </row>
    <row r="193" spans="1:33" x14ac:dyDescent="0.3">
      <c r="A193" s="2" t="s">
        <v>188</v>
      </c>
      <c r="B193" t="s">
        <v>852</v>
      </c>
      <c r="D193" t="s">
        <v>566</v>
      </c>
      <c r="E193" s="1" t="s">
        <v>410</v>
      </c>
      <c r="F193" s="1" t="s">
        <v>465</v>
      </c>
      <c r="G193" s="7">
        <v>20940</v>
      </c>
      <c r="H193" s="7">
        <v>39510</v>
      </c>
      <c r="I193" s="1" t="s">
        <v>1081</v>
      </c>
      <c r="M193" s="6" t="s">
        <v>1281</v>
      </c>
      <c r="N193" s="6" t="s">
        <v>1435</v>
      </c>
      <c r="O193" s="6" t="s">
        <v>1443</v>
      </c>
      <c r="P193" s="12" t="s">
        <v>1052</v>
      </c>
      <c r="Q193" s="15" t="str">
        <f>VLOOKUP(P193,functions!$A$2:$H$69,3,FALSE)</f>
        <v>Team leader</v>
      </c>
      <c r="R193" s="15" t="s">
        <v>1083</v>
      </c>
      <c r="S193" s="17">
        <f>VLOOKUP(P193,functions!$A$2:$H$69,8,FALSE)</f>
        <v>3</v>
      </c>
      <c r="T193" s="17">
        <f t="shared" ca="1" si="22"/>
        <v>10</v>
      </c>
      <c r="U193" s="18" t="e">
        <f ca="1">VLOOKUP(T193,'salary scales'!$A$1:$F$10,S193+1,FALSE)</f>
        <v>#N/A</v>
      </c>
      <c r="V193" s="23">
        <f>VLOOKUP(P193,functions!$A$2:$H$69,5,FALSE)</f>
        <v>1.00064</v>
      </c>
      <c r="X193" s="18" t="e">
        <f t="shared" ca="1" si="23"/>
        <v>#N/A</v>
      </c>
      <c r="Y193" s="18" t="e">
        <f t="shared" ca="1" si="24"/>
        <v>#N/A</v>
      </c>
      <c r="Z193" s="18" t="e">
        <f t="shared" ca="1" si="26"/>
        <v>#N/A</v>
      </c>
      <c r="AA193" s="18" t="e">
        <f t="shared" ca="1" si="27"/>
        <v>#N/A</v>
      </c>
      <c r="AB193" s="18" t="e">
        <f t="shared" ca="1" si="28"/>
        <v>#N/A</v>
      </c>
      <c r="AC193" s="18" t="e">
        <f t="shared" ca="1" si="29"/>
        <v>#N/A</v>
      </c>
      <c r="AD193" s="18" t="e">
        <f t="shared" ca="1" si="30"/>
        <v>#N/A</v>
      </c>
      <c r="AE193" s="18" t="e">
        <f t="shared" ca="1" si="31"/>
        <v>#N/A</v>
      </c>
      <c r="AF193" s="18" t="e">
        <f t="shared" ca="1" si="32"/>
        <v>#N/A</v>
      </c>
      <c r="AG193" t="str">
        <f t="shared" si="25"/>
        <v/>
      </c>
    </row>
    <row r="194" spans="1:33" x14ac:dyDescent="0.3">
      <c r="A194" s="2" t="s">
        <v>189</v>
      </c>
      <c r="B194" t="s">
        <v>852</v>
      </c>
      <c r="D194" t="s">
        <v>474</v>
      </c>
      <c r="E194" s="1" t="s">
        <v>410</v>
      </c>
      <c r="F194" s="1" t="s">
        <v>465</v>
      </c>
      <c r="G194" s="7">
        <v>22532</v>
      </c>
      <c r="H194" s="7">
        <v>39400</v>
      </c>
      <c r="I194" s="1" t="s">
        <v>1420</v>
      </c>
      <c r="J194" s="47">
        <v>2</v>
      </c>
      <c r="K194" s="47">
        <v>1</v>
      </c>
      <c r="L194" s="49" t="s">
        <v>1424</v>
      </c>
      <c r="M194" s="6" t="s">
        <v>1281</v>
      </c>
      <c r="N194" s="6" t="s">
        <v>1042</v>
      </c>
      <c r="O194" s="6" t="s">
        <v>1455</v>
      </c>
      <c r="P194" s="12" t="s">
        <v>1007</v>
      </c>
      <c r="Q194" s="15" t="str">
        <f>VLOOKUP(P194,functions!$A$2:$H$69,3,FALSE)</f>
        <v>Website administrator</v>
      </c>
      <c r="R194" s="15"/>
      <c r="S194" s="17">
        <f>VLOOKUP(P194,functions!$A$2:$H$69,8,FALSE)</f>
        <v>3</v>
      </c>
      <c r="T194" s="17">
        <f t="shared" ref="T194:T257" ca="1" si="33">YEAR(TODAY())-YEAR(H194)</f>
        <v>11</v>
      </c>
      <c r="U194" s="18" t="e">
        <f ca="1">VLOOKUP(T194,'salary scales'!$A$1:$F$10,S194+1,FALSE)</f>
        <v>#N/A</v>
      </c>
      <c r="V194" s="23">
        <f>VLOOKUP(P194,functions!$A$2:$H$69,5,FALSE)</f>
        <v>1</v>
      </c>
      <c r="X194" s="18" t="e">
        <f t="shared" ref="X194:X257" ca="1" si="34">IF(W194="",U194*V194,W194)</f>
        <v>#N/A</v>
      </c>
      <c r="Y194" s="18" t="e">
        <f t="shared" ref="Y194:Y257" ca="1" si="35">$Y$415*X194</f>
        <v>#N/A</v>
      </c>
      <c r="Z194" s="18" t="e">
        <f t="shared" ca="1" si="26"/>
        <v>#N/A</v>
      </c>
      <c r="AA194" s="18" t="e">
        <f t="shared" ca="1" si="27"/>
        <v>#N/A</v>
      </c>
      <c r="AB194" s="18" t="e">
        <f t="shared" ca="1" si="28"/>
        <v>#N/A</v>
      </c>
      <c r="AC194" s="18" t="e">
        <f t="shared" ca="1" si="29"/>
        <v>#N/A</v>
      </c>
      <c r="AD194" s="18" t="e">
        <f t="shared" ca="1" si="30"/>
        <v>#N/A</v>
      </c>
      <c r="AE194" s="18" t="e">
        <f t="shared" ca="1" si="31"/>
        <v>#N/A</v>
      </c>
      <c r="AF194" s="18" t="e">
        <f t="shared" ca="1" si="32"/>
        <v>#N/A</v>
      </c>
      <c r="AG194" t="str">
        <f t="shared" ref="AG194:AG257" si="36">IF(G194&lt;23012,IF(H194&gt;41275,1,""),"")</f>
        <v/>
      </c>
    </row>
    <row r="195" spans="1:33" x14ac:dyDescent="0.3">
      <c r="A195" s="2" t="s">
        <v>190</v>
      </c>
      <c r="B195" t="s">
        <v>843</v>
      </c>
      <c r="D195" t="s">
        <v>704</v>
      </c>
      <c r="E195" s="1" t="s">
        <v>1467</v>
      </c>
      <c r="F195" s="1" t="s">
        <v>465</v>
      </c>
      <c r="G195" s="7">
        <v>20099</v>
      </c>
      <c r="H195" s="7">
        <v>39708</v>
      </c>
      <c r="I195" s="1" t="s">
        <v>1081</v>
      </c>
      <c r="M195" s="6" t="s">
        <v>1281</v>
      </c>
      <c r="N195" s="6" t="s">
        <v>1435</v>
      </c>
      <c r="O195" s="6" t="s">
        <v>1443</v>
      </c>
      <c r="P195" s="12" t="s">
        <v>1053</v>
      </c>
      <c r="Q195" s="15" t="str">
        <f>VLOOKUP(P195,functions!$A$2:$H$69,3,FALSE)</f>
        <v>Production worker</v>
      </c>
      <c r="R195" s="15"/>
      <c r="S195" s="17">
        <f>VLOOKUP(P195,functions!$A$2:$H$69,8,FALSE)</f>
        <v>2</v>
      </c>
      <c r="T195" s="17">
        <f t="shared" ca="1" si="33"/>
        <v>10</v>
      </c>
      <c r="U195" s="18" t="e">
        <f ca="1">VLOOKUP(T195,'salary scales'!$A$1:$F$10,S195+1,FALSE)</f>
        <v>#N/A</v>
      </c>
      <c r="V195" s="23">
        <f>VLOOKUP(P195,functions!$A$2:$H$69,5,FALSE)</f>
        <v>1.00064</v>
      </c>
      <c r="X195" s="18" t="e">
        <f t="shared" ca="1" si="34"/>
        <v>#N/A</v>
      </c>
      <c r="Y195" s="18" t="e">
        <f t="shared" ca="1" si="35"/>
        <v>#N/A</v>
      </c>
      <c r="Z195" s="18" t="e">
        <f t="shared" ca="1" si="26"/>
        <v>#N/A</v>
      </c>
      <c r="AA195" s="18" t="e">
        <f t="shared" ca="1" si="27"/>
        <v>#N/A</v>
      </c>
      <c r="AB195" s="18" t="e">
        <f t="shared" ca="1" si="28"/>
        <v>#N/A</v>
      </c>
      <c r="AC195" s="18" t="e">
        <f t="shared" ca="1" si="29"/>
        <v>#N/A</v>
      </c>
      <c r="AD195" s="18" t="e">
        <f t="shared" ca="1" si="30"/>
        <v>#N/A</v>
      </c>
      <c r="AE195" s="18" t="e">
        <f t="shared" ca="1" si="31"/>
        <v>#N/A</v>
      </c>
      <c r="AF195" s="18" t="e">
        <f t="shared" ca="1" si="32"/>
        <v>#N/A</v>
      </c>
      <c r="AG195" t="str">
        <f t="shared" si="36"/>
        <v/>
      </c>
    </row>
    <row r="196" spans="1:33" x14ac:dyDescent="0.3">
      <c r="A196" s="2" t="s">
        <v>191</v>
      </c>
      <c r="B196" t="s">
        <v>843</v>
      </c>
      <c r="D196" t="s">
        <v>501</v>
      </c>
      <c r="E196" s="1" t="s">
        <v>410</v>
      </c>
      <c r="F196" s="1" t="s">
        <v>465</v>
      </c>
      <c r="G196" s="7">
        <v>26206</v>
      </c>
      <c r="H196" s="7">
        <v>40854</v>
      </c>
      <c r="I196" s="1" t="s">
        <v>1081</v>
      </c>
      <c r="J196" s="47">
        <v>3</v>
      </c>
      <c r="K196" s="47">
        <v>1</v>
      </c>
      <c r="L196" s="49" t="s">
        <v>1423</v>
      </c>
      <c r="M196" s="6" t="s">
        <v>1283</v>
      </c>
      <c r="N196" s="6" t="s">
        <v>1439</v>
      </c>
      <c r="O196" s="6" t="s">
        <v>1448</v>
      </c>
      <c r="P196" s="12" t="s">
        <v>1060</v>
      </c>
      <c r="Q196" s="15" t="str">
        <f>VLOOKUP(P196,functions!$A$2:$H$69,3,FALSE)</f>
        <v>Logistics employee loading and unloading</v>
      </c>
      <c r="R196" s="15" t="s">
        <v>1082</v>
      </c>
      <c r="S196" s="17">
        <f>VLOOKUP(P196,functions!$A$2:$H$69,8,FALSE)</f>
        <v>1</v>
      </c>
      <c r="T196" s="17">
        <f t="shared" ca="1" si="33"/>
        <v>7</v>
      </c>
      <c r="U196" s="18">
        <f ca="1">VLOOKUP(T196,'salary scales'!$A$1:$F$10,S196+1,FALSE)</f>
        <v>1861.13</v>
      </c>
      <c r="V196" s="23">
        <f>VLOOKUP(P196,functions!$A$2:$H$69,5,FALSE)</f>
        <v>1</v>
      </c>
      <c r="X196" s="18">
        <f t="shared" ca="1" si="34"/>
        <v>1861.13</v>
      </c>
      <c r="Y196" s="18">
        <f t="shared" ca="1" si="35"/>
        <v>148.8904</v>
      </c>
      <c r="Z196" s="18">
        <f t="shared" ca="1" si="26"/>
        <v>995.87124999999992</v>
      </c>
      <c r="AA196" s="18">
        <f t="shared" ca="1" si="27"/>
        <v>144.23757500000002</v>
      </c>
      <c r="AB196" s="18">
        <f t="shared" ca="1" si="28"/>
        <v>31.639210000000006</v>
      </c>
      <c r="AC196" s="18">
        <f t="shared" ca="1" si="29"/>
        <v>41.689312000000001</v>
      </c>
      <c r="AD196" s="18">
        <f t="shared" ca="1" si="30"/>
        <v>86.542545000000004</v>
      </c>
      <c r="AE196" s="18">
        <f t="shared" ca="1" si="31"/>
        <v>10.050102000000001</v>
      </c>
      <c r="AF196" s="18">
        <f t="shared" ca="1" si="32"/>
        <v>75.888000000000019</v>
      </c>
      <c r="AG196" t="str">
        <f t="shared" si="36"/>
        <v/>
      </c>
    </row>
    <row r="197" spans="1:33" x14ac:dyDescent="0.3">
      <c r="A197" s="2" t="s">
        <v>192</v>
      </c>
      <c r="B197" t="s">
        <v>858</v>
      </c>
      <c r="D197" t="s">
        <v>712</v>
      </c>
      <c r="E197" s="1" t="s">
        <v>1467</v>
      </c>
      <c r="F197" s="1" t="s">
        <v>465</v>
      </c>
      <c r="G197" s="7">
        <v>20738</v>
      </c>
      <c r="H197" s="7">
        <v>39885</v>
      </c>
      <c r="I197" s="1" t="s">
        <v>1081</v>
      </c>
      <c r="M197" s="6" t="s">
        <v>1281</v>
      </c>
      <c r="N197" s="6" t="s">
        <v>1435</v>
      </c>
      <c r="O197" s="6" t="s">
        <v>1443</v>
      </c>
      <c r="P197" s="12" t="s">
        <v>1054</v>
      </c>
      <c r="Q197" s="15" t="str">
        <f>VLOOKUP(P197,functions!$A$2:$H$69,3,FALSE)</f>
        <v>Production assistant</v>
      </c>
      <c r="R197" s="15"/>
      <c r="S197" s="17">
        <f>VLOOKUP(P197,functions!$A$2:$H$69,8,FALSE)</f>
        <v>1</v>
      </c>
      <c r="T197" s="17">
        <f t="shared" ca="1" si="33"/>
        <v>9</v>
      </c>
      <c r="U197" s="18">
        <f ca="1">VLOOKUP(T197,'salary scales'!$A$1:$F$10,S197+1,FALSE)</f>
        <v>1861.13</v>
      </c>
      <c r="V197" s="23">
        <f>VLOOKUP(P197,functions!$A$2:$H$69,5,FALSE)</f>
        <v>1.00064</v>
      </c>
      <c r="X197" s="18">
        <f t="shared" ca="1" si="34"/>
        <v>1862.3211232000001</v>
      </c>
      <c r="Y197" s="18">
        <f t="shared" ca="1" si="35"/>
        <v>148.98568985600002</v>
      </c>
      <c r="Z197" s="18">
        <f t="shared" ref="Z197:Z260" ca="1" si="37">IF(X197&lt;$Z$415,$Z$414*X197,$Z$414*$Z$415)</f>
        <v>995.87124999999992</v>
      </c>
      <c r="AA197" s="18">
        <f t="shared" ref="AA197:AA260" ca="1" si="38">$AA$415*X197</f>
        <v>144.32988704800002</v>
      </c>
      <c r="AB197" s="18">
        <f t="shared" ref="AB197:AB260" ca="1" si="39">$AB$415*X197</f>
        <v>31.659459094400002</v>
      </c>
      <c r="AC197" s="18">
        <f t="shared" ref="AC197:AC260" ca="1" si="40">$AC$415*X197</f>
        <v>41.715993159680004</v>
      </c>
      <c r="AD197" s="18">
        <f t="shared" ref="AD197:AD260" ca="1" si="41">$AD$415*X197</f>
        <v>86.597932228800005</v>
      </c>
      <c r="AE197" s="18">
        <f t="shared" ref="AE197:AE260" ca="1" si="42">$AE$415*X197</f>
        <v>10.056534065280001</v>
      </c>
      <c r="AF197" s="18">
        <f t="shared" ref="AF197:AF260" ca="1" si="43">$AF$415*(X197-(V197*$AF$414))</f>
        <v>75.936568320000021</v>
      </c>
      <c r="AG197" t="str">
        <f t="shared" si="36"/>
        <v/>
      </c>
    </row>
    <row r="198" spans="1:33" x14ac:dyDescent="0.3">
      <c r="A198" s="2" t="s">
        <v>193</v>
      </c>
      <c r="B198" t="s">
        <v>859</v>
      </c>
      <c r="D198" t="s">
        <v>713</v>
      </c>
      <c r="E198" s="1" t="s">
        <v>1467</v>
      </c>
      <c r="F198" s="1" t="s">
        <v>465</v>
      </c>
      <c r="G198" s="7">
        <v>22330</v>
      </c>
      <c r="H198" s="7">
        <v>40738</v>
      </c>
      <c r="I198" s="1" t="s">
        <v>1081</v>
      </c>
      <c r="J198" s="47">
        <v>4</v>
      </c>
      <c r="K198" s="47">
        <v>2</v>
      </c>
      <c r="L198" s="49" t="s">
        <v>1422</v>
      </c>
      <c r="M198" s="6" t="s">
        <v>1281</v>
      </c>
      <c r="N198" s="6" t="s">
        <v>1435</v>
      </c>
      <c r="O198" s="6" t="s">
        <v>1446</v>
      </c>
      <c r="P198" s="12" t="s">
        <v>1052</v>
      </c>
      <c r="Q198" s="15" t="str">
        <f>VLOOKUP(P198,functions!$A$2:$H$69,3,FALSE)</f>
        <v>Team leader</v>
      </c>
      <c r="R198" s="15" t="s">
        <v>1083</v>
      </c>
      <c r="S198" s="17">
        <f>VLOOKUP(P198,functions!$A$2:$H$69,8,FALSE)</f>
        <v>3</v>
      </c>
      <c r="T198" s="17">
        <f t="shared" ca="1" si="33"/>
        <v>7</v>
      </c>
      <c r="U198" s="18">
        <f ca="1">VLOOKUP(T198,'salary scales'!$A$1:$F$10,S198+1,FALSE)</f>
        <v>2074.52</v>
      </c>
      <c r="V198" s="23">
        <f>VLOOKUP(P198,functions!$A$2:$H$69,5,FALSE)</f>
        <v>1.00064</v>
      </c>
      <c r="X198" s="18">
        <f t="shared" ca="1" si="34"/>
        <v>2075.8476928</v>
      </c>
      <c r="Y198" s="18">
        <f t="shared" ca="1" si="35"/>
        <v>166.067815424</v>
      </c>
      <c r="Z198" s="18">
        <f t="shared" ca="1" si="37"/>
        <v>995.87124999999992</v>
      </c>
      <c r="AA198" s="18">
        <f t="shared" ca="1" si="38"/>
        <v>160.87819619199999</v>
      </c>
      <c r="AB198" s="18">
        <f t="shared" ca="1" si="39"/>
        <v>35.289410777600004</v>
      </c>
      <c r="AC198" s="18">
        <f t="shared" ca="1" si="40"/>
        <v>46.498988318720002</v>
      </c>
      <c r="AD198" s="18">
        <f t="shared" ca="1" si="41"/>
        <v>96.5269177152</v>
      </c>
      <c r="AE198" s="18">
        <f t="shared" ca="1" si="42"/>
        <v>11.20957754112</v>
      </c>
      <c r="AF198" s="18">
        <f t="shared" ca="1" si="43"/>
        <v>97.289225280000011</v>
      </c>
      <c r="AG198" t="str">
        <f t="shared" si="36"/>
        <v/>
      </c>
    </row>
    <row r="199" spans="1:33" x14ac:dyDescent="0.3">
      <c r="A199" s="2" t="s">
        <v>194</v>
      </c>
      <c r="B199" t="s">
        <v>861</v>
      </c>
      <c r="D199" t="s">
        <v>714</v>
      </c>
      <c r="E199" s="1" t="s">
        <v>1467</v>
      </c>
      <c r="F199" s="1" t="s">
        <v>465</v>
      </c>
      <c r="G199" s="7">
        <v>33721</v>
      </c>
      <c r="H199" s="7">
        <v>41224</v>
      </c>
      <c r="I199" s="1" t="s">
        <v>1081</v>
      </c>
      <c r="J199" s="47">
        <v>3</v>
      </c>
      <c r="K199" s="47">
        <v>1</v>
      </c>
      <c r="L199" s="49" t="s">
        <v>1422</v>
      </c>
      <c r="M199" s="6" t="s">
        <v>1281</v>
      </c>
      <c r="N199" s="6" t="s">
        <v>1336</v>
      </c>
      <c r="O199" s="6" t="s">
        <v>1461</v>
      </c>
      <c r="P199" s="12" t="s">
        <v>1010</v>
      </c>
      <c r="Q199" s="15" t="str">
        <f>VLOOKUP(P199,functions!$A$2:$H$69,3,FALSE)</f>
        <v>Administrative Employee Creditors</v>
      </c>
      <c r="R199" s="15"/>
      <c r="S199" s="17">
        <f>VLOOKUP(P199,functions!$A$2:$H$69,8,FALSE)</f>
        <v>3</v>
      </c>
      <c r="T199" s="17">
        <f t="shared" ca="1" si="33"/>
        <v>6</v>
      </c>
      <c r="U199" s="18">
        <f ca="1">VLOOKUP(T199,'salary scales'!$A$1:$F$10,S199+1,FALSE)</f>
        <v>2025.09</v>
      </c>
      <c r="V199" s="23">
        <f>VLOOKUP(P199,functions!$A$2:$H$69,5,FALSE)</f>
        <v>1</v>
      </c>
      <c r="X199" s="18">
        <f t="shared" ca="1" si="34"/>
        <v>2025.09</v>
      </c>
      <c r="Y199" s="18">
        <f t="shared" ca="1" si="35"/>
        <v>162.00719999999998</v>
      </c>
      <c r="Z199" s="18">
        <f t="shared" ca="1" si="37"/>
        <v>995.87124999999992</v>
      </c>
      <c r="AA199" s="18">
        <f t="shared" ca="1" si="38"/>
        <v>156.94447499999998</v>
      </c>
      <c r="AB199" s="18">
        <f t="shared" ca="1" si="39"/>
        <v>34.42653</v>
      </c>
      <c r="AC199" s="18">
        <f t="shared" ca="1" si="40"/>
        <v>45.362015999999997</v>
      </c>
      <c r="AD199" s="18">
        <f t="shared" ca="1" si="41"/>
        <v>94.166685000000001</v>
      </c>
      <c r="AE199" s="18">
        <f t="shared" ca="1" si="42"/>
        <v>10.935486000000001</v>
      </c>
      <c r="AF199" s="18">
        <f t="shared" ca="1" si="43"/>
        <v>92.283999999999992</v>
      </c>
      <c r="AG199" t="str">
        <f t="shared" si="36"/>
        <v/>
      </c>
    </row>
    <row r="200" spans="1:33" x14ac:dyDescent="0.3">
      <c r="A200" s="2" t="s">
        <v>195</v>
      </c>
      <c r="B200" t="s">
        <v>861</v>
      </c>
      <c r="D200" t="s">
        <v>715</v>
      </c>
      <c r="E200" s="1" t="s">
        <v>1467</v>
      </c>
      <c r="F200" s="1" t="s">
        <v>465</v>
      </c>
      <c r="G200" s="7">
        <v>31451</v>
      </c>
      <c r="H200" s="7">
        <v>40739</v>
      </c>
      <c r="I200" s="1" t="s">
        <v>1081</v>
      </c>
      <c r="M200" s="6" t="s">
        <v>1281</v>
      </c>
      <c r="N200" s="6" t="s">
        <v>1435</v>
      </c>
      <c r="O200" s="6" t="s">
        <v>1446</v>
      </c>
      <c r="P200" s="12" t="s">
        <v>1054</v>
      </c>
      <c r="Q200" s="15" t="str">
        <f>VLOOKUP(P200,functions!$A$2:$H$69,3,FALSE)</f>
        <v>Production assistant</v>
      </c>
      <c r="R200" s="15"/>
      <c r="S200" s="17">
        <f>VLOOKUP(P200,functions!$A$2:$H$69,8,FALSE)</f>
        <v>1</v>
      </c>
      <c r="T200" s="17">
        <f t="shared" ca="1" si="33"/>
        <v>7</v>
      </c>
      <c r="U200" s="18">
        <f ca="1">VLOOKUP(T200,'salary scales'!$A$1:$F$10,S200+1,FALSE)</f>
        <v>1861.13</v>
      </c>
      <c r="V200" s="23">
        <f>VLOOKUP(P200,functions!$A$2:$H$69,5,FALSE)</f>
        <v>1.00064</v>
      </c>
      <c r="X200" s="18">
        <f t="shared" ca="1" si="34"/>
        <v>1862.3211232000001</v>
      </c>
      <c r="Y200" s="18">
        <f t="shared" ca="1" si="35"/>
        <v>148.98568985600002</v>
      </c>
      <c r="Z200" s="18">
        <f t="shared" ca="1" si="37"/>
        <v>995.87124999999992</v>
      </c>
      <c r="AA200" s="18">
        <f t="shared" ca="1" si="38"/>
        <v>144.32988704800002</v>
      </c>
      <c r="AB200" s="18">
        <f t="shared" ca="1" si="39"/>
        <v>31.659459094400002</v>
      </c>
      <c r="AC200" s="18">
        <f t="shared" ca="1" si="40"/>
        <v>41.715993159680004</v>
      </c>
      <c r="AD200" s="18">
        <f t="shared" ca="1" si="41"/>
        <v>86.597932228800005</v>
      </c>
      <c r="AE200" s="18">
        <f t="shared" ca="1" si="42"/>
        <v>10.056534065280001</v>
      </c>
      <c r="AF200" s="18">
        <f t="shared" ca="1" si="43"/>
        <v>75.936568320000021</v>
      </c>
      <c r="AG200" t="str">
        <f t="shared" si="36"/>
        <v/>
      </c>
    </row>
    <row r="201" spans="1:33" x14ac:dyDescent="0.3">
      <c r="A201" s="2" t="s">
        <v>196</v>
      </c>
      <c r="B201" t="s">
        <v>862</v>
      </c>
      <c r="D201" t="s">
        <v>717</v>
      </c>
      <c r="E201" s="1" t="s">
        <v>1467</v>
      </c>
      <c r="F201" s="1" t="s">
        <v>465</v>
      </c>
      <c r="G201" s="7">
        <v>29925</v>
      </c>
      <c r="H201" s="7">
        <v>40749</v>
      </c>
      <c r="I201" s="1" t="s">
        <v>1081</v>
      </c>
      <c r="J201" s="47">
        <v>2</v>
      </c>
      <c r="K201" s="47">
        <v>1</v>
      </c>
      <c r="L201" s="49" t="s">
        <v>1422</v>
      </c>
      <c r="M201" s="6" t="s">
        <v>1281</v>
      </c>
      <c r="N201" s="6" t="s">
        <v>1438</v>
      </c>
      <c r="O201" s="6" t="s">
        <v>1449</v>
      </c>
      <c r="P201" s="12" t="s">
        <v>1057</v>
      </c>
      <c r="Q201" s="15" t="str">
        <f>VLOOKUP(P201,functions!$A$2:$H$69,3,FALSE)</f>
        <v>Forklift driver</v>
      </c>
      <c r="R201" s="15"/>
      <c r="S201" s="17">
        <f>VLOOKUP(P201,functions!$A$2:$H$69,8,FALSE)</f>
        <v>2</v>
      </c>
      <c r="T201" s="17">
        <f t="shared" ca="1" si="33"/>
        <v>7</v>
      </c>
      <c r="U201" s="18">
        <f ca="1">VLOOKUP(T201,'salary scales'!$A$1:$F$10,S201+1,FALSE)</f>
        <v>1939.17</v>
      </c>
      <c r="V201" s="23">
        <f>VLOOKUP(P201,functions!$A$2:$H$69,5,FALSE)</f>
        <v>1</v>
      </c>
      <c r="X201" s="18">
        <f t="shared" ca="1" si="34"/>
        <v>1939.17</v>
      </c>
      <c r="Y201" s="18">
        <f t="shared" ca="1" si="35"/>
        <v>155.1336</v>
      </c>
      <c r="Z201" s="18">
        <f t="shared" ca="1" si="37"/>
        <v>995.87124999999992</v>
      </c>
      <c r="AA201" s="18">
        <f t="shared" ca="1" si="38"/>
        <v>150.285675</v>
      </c>
      <c r="AB201" s="18">
        <f t="shared" ca="1" si="39"/>
        <v>32.965890000000002</v>
      </c>
      <c r="AC201" s="18">
        <f t="shared" ca="1" si="40"/>
        <v>43.437407999999998</v>
      </c>
      <c r="AD201" s="18">
        <f t="shared" ca="1" si="41"/>
        <v>90.171405000000007</v>
      </c>
      <c r="AE201" s="18">
        <f t="shared" ca="1" si="42"/>
        <v>10.471518000000001</v>
      </c>
      <c r="AF201" s="18">
        <f t="shared" ca="1" si="43"/>
        <v>83.692000000000007</v>
      </c>
      <c r="AG201" t="str">
        <f t="shared" si="36"/>
        <v/>
      </c>
    </row>
    <row r="202" spans="1:33" x14ac:dyDescent="0.3">
      <c r="A202" s="2" t="s">
        <v>197</v>
      </c>
      <c r="B202" t="s">
        <v>862</v>
      </c>
      <c r="D202" t="s">
        <v>716</v>
      </c>
      <c r="E202" s="1" t="s">
        <v>1467</v>
      </c>
      <c r="F202" s="1" t="s">
        <v>465</v>
      </c>
      <c r="G202" s="7">
        <v>33265</v>
      </c>
      <c r="H202" s="7">
        <v>40296</v>
      </c>
      <c r="I202" s="1" t="s">
        <v>1081</v>
      </c>
      <c r="M202" s="6" t="s">
        <v>1281</v>
      </c>
      <c r="N202" s="6" t="s">
        <v>1435</v>
      </c>
      <c r="O202" s="6" t="s">
        <v>1446</v>
      </c>
      <c r="P202" s="12" t="s">
        <v>1054</v>
      </c>
      <c r="Q202" s="15" t="str">
        <f>VLOOKUP(P202,functions!$A$2:$H$69,3,FALSE)</f>
        <v>Production assistant</v>
      </c>
      <c r="R202" s="15"/>
      <c r="S202" s="17">
        <f>VLOOKUP(P202,functions!$A$2:$H$69,8,FALSE)</f>
        <v>1</v>
      </c>
      <c r="T202" s="17">
        <f t="shared" ca="1" si="33"/>
        <v>8</v>
      </c>
      <c r="U202" s="18">
        <f ca="1">VLOOKUP(T202,'salary scales'!$A$1:$F$10,S202+1,FALSE)</f>
        <v>1861.13</v>
      </c>
      <c r="V202" s="23">
        <f>VLOOKUP(P202,functions!$A$2:$H$69,5,FALSE)</f>
        <v>1.00064</v>
      </c>
      <c r="X202" s="18">
        <f t="shared" ca="1" si="34"/>
        <v>1862.3211232000001</v>
      </c>
      <c r="Y202" s="18">
        <f t="shared" ca="1" si="35"/>
        <v>148.98568985600002</v>
      </c>
      <c r="Z202" s="18">
        <f t="shared" ca="1" si="37"/>
        <v>995.87124999999992</v>
      </c>
      <c r="AA202" s="18">
        <f t="shared" ca="1" si="38"/>
        <v>144.32988704800002</v>
      </c>
      <c r="AB202" s="18">
        <f t="shared" ca="1" si="39"/>
        <v>31.659459094400002</v>
      </c>
      <c r="AC202" s="18">
        <f t="shared" ca="1" si="40"/>
        <v>41.715993159680004</v>
      </c>
      <c r="AD202" s="18">
        <f t="shared" ca="1" si="41"/>
        <v>86.597932228800005</v>
      </c>
      <c r="AE202" s="18">
        <f t="shared" ca="1" si="42"/>
        <v>10.056534065280001</v>
      </c>
      <c r="AF202" s="18">
        <f t="shared" ca="1" si="43"/>
        <v>75.936568320000021</v>
      </c>
      <c r="AG202" t="str">
        <f t="shared" si="36"/>
        <v/>
      </c>
    </row>
    <row r="203" spans="1:33" x14ac:dyDescent="0.3">
      <c r="A203" s="2" t="s">
        <v>198</v>
      </c>
      <c r="B203" t="s">
        <v>857</v>
      </c>
      <c r="D203" t="s">
        <v>476</v>
      </c>
      <c r="E203" s="1" t="s">
        <v>410</v>
      </c>
      <c r="F203" s="1" t="s">
        <v>465</v>
      </c>
      <c r="G203" s="7">
        <v>30239</v>
      </c>
      <c r="H203" s="7">
        <v>39993</v>
      </c>
      <c r="I203" s="1" t="s">
        <v>1081</v>
      </c>
      <c r="J203" s="47">
        <v>1</v>
      </c>
      <c r="K203" s="47">
        <v>1</v>
      </c>
      <c r="L203" s="49" t="s">
        <v>1422</v>
      </c>
      <c r="M203" s="6" t="s">
        <v>1283</v>
      </c>
      <c r="N203" s="6" t="s">
        <v>1405</v>
      </c>
      <c r="O203" s="6" t="s">
        <v>1447</v>
      </c>
      <c r="P203" s="12" t="s">
        <v>1070</v>
      </c>
      <c r="Q203" s="15" t="str">
        <f>VLOOKUP(P203,functions!$A$2:$H$69,3,FALSE)</f>
        <v>Employee Technical Service</v>
      </c>
      <c r="R203" s="15"/>
      <c r="S203" s="17">
        <f>VLOOKUP(P203,functions!$A$2:$H$69,8,FALSE)</f>
        <v>2</v>
      </c>
      <c r="T203" s="17">
        <f t="shared" ca="1" si="33"/>
        <v>9</v>
      </c>
      <c r="U203" s="18">
        <f ca="1">VLOOKUP(T203,'salary scales'!$A$1:$F$10,S203+1,FALSE)</f>
        <v>1939.17</v>
      </c>
      <c r="V203" s="23">
        <f>VLOOKUP(P203,functions!$A$2:$H$69,5,FALSE)</f>
        <v>1</v>
      </c>
      <c r="X203" s="18">
        <f t="shared" ca="1" si="34"/>
        <v>1939.17</v>
      </c>
      <c r="Y203" s="18">
        <f t="shared" ca="1" si="35"/>
        <v>155.1336</v>
      </c>
      <c r="Z203" s="18">
        <f t="shared" ca="1" si="37"/>
        <v>995.87124999999992</v>
      </c>
      <c r="AA203" s="18">
        <f t="shared" ca="1" si="38"/>
        <v>150.285675</v>
      </c>
      <c r="AB203" s="18">
        <f t="shared" ca="1" si="39"/>
        <v>32.965890000000002</v>
      </c>
      <c r="AC203" s="18">
        <f t="shared" ca="1" si="40"/>
        <v>43.437407999999998</v>
      </c>
      <c r="AD203" s="18">
        <f t="shared" ca="1" si="41"/>
        <v>90.171405000000007</v>
      </c>
      <c r="AE203" s="18">
        <f t="shared" ca="1" si="42"/>
        <v>10.471518000000001</v>
      </c>
      <c r="AF203" s="18">
        <f t="shared" ca="1" si="43"/>
        <v>83.692000000000007</v>
      </c>
      <c r="AG203" t="str">
        <f t="shared" si="36"/>
        <v/>
      </c>
    </row>
    <row r="204" spans="1:33" x14ac:dyDescent="0.3">
      <c r="A204" s="2" t="s">
        <v>199</v>
      </c>
      <c r="B204" t="s">
        <v>781</v>
      </c>
      <c r="C204" t="s">
        <v>782</v>
      </c>
      <c r="D204" t="s">
        <v>679</v>
      </c>
      <c r="E204" s="1" t="s">
        <v>1467</v>
      </c>
      <c r="F204" s="1" t="s">
        <v>465</v>
      </c>
      <c r="G204" s="7">
        <v>22729</v>
      </c>
      <c r="H204" s="7">
        <v>39371</v>
      </c>
      <c r="I204" s="1" t="s">
        <v>1081</v>
      </c>
      <c r="J204" s="47">
        <v>1</v>
      </c>
      <c r="K204" s="47">
        <v>1</v>
      </c>
      <c r="L204" s="49" t="s">
        <v>1423</v>
      </c>
      <c r="M204" s="6" t="s">
        <v>1281</v>
      </c>
      <c r="N204" s="6" t="s">
        <v>1435</v>
      </c>
      <c r="O204" s="6" t="s">
        <v>1443</v>
      </c>
      <c r="P204" s="12" t="s">
        <v>1052</v>
      </c>
      <c r="Q204" s="15" t="str">
        <f>VLOOKUP(P204,functions!$A$2:$H$69,3,FALSE)</f>
        <v>Team leader</v>
      </c>
      <c r="R204" s="15" t="s">
        <v>1083</v>
      </c>
      <c r="S204" s="17">
        <f>VLOOKUP(P204,functions!$A$2:$H$69,8,FALSE)</f>
        <v>3</v>
      </c>
      <c r="T204" s="17">
        <f t="shared" ca="1" si="33"/>
        <v>11</v>
      </c>
      <c r="U204" s="18" t="e">
        <f ca="1">VLOOKUP(T204,'salary scales'!$A$1:$F$10,S204+1,FALSE)</f>
        <v>#N/A</v>
      </c>
      <c r="V204" s="23">
        <f>VLOOKUP(P204,functions!$A$2:$H$69,5,FALSE)</f>
        <v>1.00064</v>
      </c>
      <c r="X204" s="18" t="e">
        <f t="shared" ca="1" si="34"/>
        <v>#N/A</v>
      </c>
      <c r="Y204" s="18" t="e">
        <f t="shared" ca="1" si="35"/>
        <v>#N/A</v>
      </c>
      <c r="Z204" s="18" t="e">
        <f t="shared" ca="1" si="37"/>
        <v>#N/A</v>
      </c>
      <c r="AA204" s="18" t="e">
        <f t="shared" ca="1" si="38"/>
        <v>#N/A</v>
      </c>
      <c r="AB204" s="18" t="e">
        <f t="shared" ca="1" si="39"/>
        <v>#N/A</v>
      </c>
      <c r="AC204" s="18" t="e">
        <f t="shared" ca="1" si="40"/>
        <v>#N/A</v>
      </c>
      <c r="AD204" s="18" t="e">
        <f t="shared" ca="1" si="41"/>
        <v>#N/A</v>
      </c>
      <c r="AE204" s="18" t="e">
        <f t="shared" ca="1" si="42"/>
        <v>#N/A</v>
      </c>
      <c r="AF204" s="18" t="e">
        <f t="shared" ca="1" si="43"/>
        <v>#N/A</v>
      </c>
      <c r="AG204" t="str">
        <f t="shared" si="36"/>
        <v/>
      </c>
    </row>
    <row r="205" spans="1:33" x14ac:dyDescent="0.3">
      <c r="A205" s="2" t="s">
        <v>200</v>
      </c>
      <c r="B205" t="s">
        <v>781</v>
      </c>
      <c r="C205" t="s">
        <v>782</v>
      </c>
      <c r="D205" t="s">
        <v>680</v>
      </c>
      <c r="E205" s="1" t="s">
        <v>1467</v>
      </c>
      <c r="F205" s="1" t="s">
        <v>465</v>
      </c>
      <c r="G205" s="7">
        <v>31131</v>
      </c>
      <c r="H205" s="7">
        <v>40739</v>
      </c>
      <c r="I205" s="1" t="s">
        <v>1081</v>
      </c>
      <c r="M205" s="6" t="s">
        <v>1281</v>
      </c>
      <c r="N205" s="6" t="s">
        <v>1435</v>
      </c>
      <c r="O205" s="6" t="s">
        <v>1446</v>
      </c>
      <c r="P205" s="12" t="s">
        <v>1054</v>
      </c>
      <c r="Q205" s="15" t="str">
        <f>VLOOKUP(P205,functions!$A$2:$H$69,3,FALSE)</f>
        <v>Production assistant</v>
      </c>
      <c r="R205" s="15"/>
      <c r="S205" s="17">
        <f>VLOOKUP(P205,functions!$A$2:$H$69,8,FALSE)</f>
        <v>1</v>
      </c>
      <c r="T205" s="17">
        <f t="shared" ca="1" si="33"/>
        <v>7</v>
      </c>
      <c r="U205" s="18">
        <f ca="1">VLOOKUP(T205,'salary scales'!$A$1:$F$10,S205+1,FALSE)</f>
        <v>1861.13</v>
      </c>
      <c r="V205" s="23">
        <f>VLOOKUP(P205,functions!$A$2:$H$69,5,FALSE)</f>
        <v>1.00064</v>
      </c>
      <c r="X205" s="18">
        <f t="shared" ca="1" si="34"/>
        <v>1862.3211232000001</v>
      </c>
      <c r="Y205" s="18">
        <f t="shared" ca="1" si="35"/>
        <v>148.98568985600002</v>
      </c>
      <c r="Z205" s="18">
        <f t="shared" ca="1" si="37"/>
        <v>995.87124999999992</v>
      </c>
      <c r="AA205" s="18">
        <f t="shared" ca="1" si="38"/>
        <v>144.32988704800002</v>
      </c>
      <c r="AB205" s="18">
        <f t="shared" ca="1" si="39"/>
        <v>31.659459094400002</v>
      </c>
      <c r="AC205" s="18">
        <f t="shared" ca="1" si="40"/>
        <v>41.715993159680004</v>
      </c>
      <c r="AD205" s="18">
        <f t="shared" ca="1" si="41"/>
        <v>86.597932228800005</v>
      </c>
      <c r="AE205" s="18">
        <f t="shared" ca="1" si="42"/>
        <v>10.056534065280001</v>
      </c>
      <c r="AF205" s="18">
        <f t="shared" ca="1" si="43"/>
        <v>75.936568320000021</v>
      </c>
      <c r="AG205" t="str">
        <f t="shared" si="36"/>
        <v/>
      </c>
    </row>
    <row r="206" spans="1:33" x14ac:dyDescent="0.3">
      <c r="A206" s="2" t="s">
        <v>201</v>
      </c>
      <c r="B206" t="s">
        <v>781</v>
      </c>
      <c r="C206" t="s">
        <v>782</v>
      </c>
      <c r="D206" t="s">
        <v>445</v>
      </c>
      <c r="E206" s="1" t="s">
        <v>410</v>
      </c>
      <c r="F206" s="1" t="s">
        <v>465</v>
      </c>
      <c r="G206" s="7">
        <v>26564</v>
      </c>
      <c r="H206" s="7">
        <v>39801</v>
      </c>
      <c r="I206" s="1" t="s">
        <v>1081</v>
      </c>
      <c r="J206" s="47">
        <v>1</v>
      </c>
      <c r="K206" s="47">
        <v>1</v>
      </c>
      <c r="L206" s="49" t="s">
        <v>1424</v>
      </c>
      <c r="M206" s="6" t="s">
        <v>1281</v>
      </c>
      <c r="N206" s="6" t="s">
        <v>1435</v>
      </c>
      <c r="O206" s="6" t="s">
        <v>1446</v>
      </c>
      <c r="P206" s="12" t="s">
        <v>1053</v>
      </c>
      <c r="Q206" s="15" t="str">
        <f>VLOOKUP(P206,functions!$A$2:$H$69,3,FALSE)</f>
        <v>Production worker</v>
      </c>
      <c r="R206" s="15"/>
      <c r="S206" s="17">
        <f>VLOOKUP(P206,functions!$A$2:$H$69,8,FALSE)</f>
        <v>2</v>
      </c>
      <c r="T206" s="17">
        <f t="shared" ca="1" si="33"/>
        <v>10</v>
      </c>
      <c r="U206" s="18" t="e">
        <f ca="1">VLOOKUP(T206,'salary scales'!$A$1:$F$10,S206+1,FALSE)</f>
        <v>#N/A</v>
      </c>
      <c r="V206" s="23">
        <f>VLOOKUP(P206,functions!$A$2:$H$69,5,FALSE)</f>
        <v>1.00064</v>
      </c>
      <c r="X206" s="18" t="e">
        <f t="shared" ca="1" si="34"/>
        <v>#N/A</v>
      </c>
      <c r="Y206" s="18" t="e">
        <f t="shared" ca="1" si="35"/>
        <v>#N/A</v>
      </c>
      <c r="Z206" s="18" t="e">
        <f t="shared" ca="1" si="37"/>
        <v>#N/A</v>
      </c>
      <c r="AA206" s="18" t="e">
        <f t="shared" ca="1" si="38"/>
        <v>#N/A</v>
      </c>
      <c r="AB206" s="18" t="e">
        <f t="shared" ca="1" si="39"/>
        <v>#N/A</v>
      </c>
      <c r="AC206" s="18" t="e">
        <f t="shared" ca="1" si="40"/>
        <v>#N/A</v>
      </c>
      <c r="AD206" s="18" t="e">
        <f t="shared" ca="1" si="41"/>
        <v>#N/A</v>
      </c>
      <c r="AE206" s="18" t="e">
        <f t="shared" ca="1" si="42"/>
        <v>#N/A</v>
      </c>
      <c r="AF206" s="18" t="e">
        <f t="shared" ca="1" si="43"/>
        <v>#N/A</v>
      </c>
      <c r="AG206" t="str">
        <f t="shared" si="36"/>
        <v/>
      </c>
    </row>
    <row r="207" spans="1:33" x14ac:dyDescent="0.3">
      <c r="A207" s="2" t="s">
        <v>202</v>
      </c>
      <c r="B207" t="s">
        <v>945</v>
      </c>
      <c r="D207" t="s">
        <v>588</v>
      </c>
      <c r="E207" s="1" t="s">
        <v>410</v>
      </c>
      <c r="F207" s="1" t="s">
        <v>465</v>
      </c>
      <c r="G207" s="7">
        <v>23480</v>
      </c>
      <c r="H207" s="7">
        <v>41047</v>
      </c>
      <c r="I207" s="1" t="s">
        <v>1081</v>
      </c>
      <c r="J207" s="47">
        <v>8</v>
      </c>
      <c r="K207" s="47">
        <v>4</v>
      </c>
      <c r="L207" s="49" t="s">
        <v>1291</v>
      </c>
      <c r="M207" s="6" t="s">
        <v>1283</v>
      </c>
      <c r="N207" s="6" t="s">
        <v>1439</v>
      </c>
      <c r="O207" s="6" t="s">
        <v>1448</v>
      </c>
      <c r="P207" s="12" t="s">
        <v>1060</v>
      </c>
      <c r="Q207" s="15" t="str">
        <f>VLOOKUP(P207,functions!$A$2:$H$69,3,FALSE)</f>
        <v>Logistics employee loading and unloading</v>
      </c>
      <c r="R207" s="15"/>
      <c r="S207" s="17">
        <f>VLOOKUP(P207,functions!$A$2:$H$69,8,FALSE)</f>
        <v>1</v>
      </c>
      <c r="T207" s="17">
        <f t="shared" ca="1" si="33"/>
        <v>6</v>
      </c>
      <c r="U207" s="18">
        <f ca="1">VLOOKUP(T207,'salary scales'!$A$1:$F$10,S207+1,FALSE)</f>
        <v>1861.13</v>
      </c>
      <c r="V207" s="23">
        <f>VLOOKUP(P207,functions!$A$2:$H$69,5,FALSE)</f>
        <v>1</v>
      </c>
      <c r="X207" s="18">
        <f t="shared" ca="1" si="34"/>
        <v>1861.13</v>
      </c>
      <c r="Y207" s="18">
        <f t="shared" ca="1" si="35"/>
        <v>148.8904</v>
      </c>
      <c r="Z207" s="18">
        <f t="shared" ca="1" si="37"/>
        <v>995.87124999999992</v>
      </c>
      <c r="AA207" s="18">
        <f t="shared" ca="1" si="38"/>
        <v>144.23757500000002</v>
      </c>
      <c r="AB207" s="18">
        <f t="shared" ca="1" si="39"/>
        <v>31.639210000000006</v>
      </c>
      <c r="AC207" s="18">
        <f t="shared" ca="1" si="40"/>
        <v>41.689312000000001</v>
      </c>
      <c r="AD207" s="18">
        <f t="shared" ca="1" si="41"/>
        <v>86.542545000000004</v>
      </c>
      <c r="AE207" s="18">
        <f t="shared" ca="1" si="42"/>
        <v>10.050102000000001</v>
      </c>
      <c r="AF207" s="18">
        <f t="shared" ca="1" si="43"/>
        <v>75.888000000000019</v>
      </c>
      <c r="AG207" t="str">
        <f t="shared" si="36"/>
        <v/>
      </c>
    </row>
    <row r="208" spans="1:33" x14ac:dyDescent="0.3">
      <c r="A208" s="2" t="s">
        <v>203</v>
      </c>
      <c r="B208" t="s">
        <v>945</v>
      </c>
      <c r="D208" t="s">
        <v>587</v>
      </c>
      <c r="E208" s="1" t="s">
        <v>410</v>
      </c>
      <c r="F208" s="1" t="s">
        <v>465</v>
      </c>
      <c r="G208" s="7">
        <v>21345</v>
      </c>
      <c r="H208" s="7">
        <v>40614</v>
      </c>
      <c r="I208" s="1" t="s">
        <v>1081</v>
      </c>
      <c r="M208" s="6" t="s">
        <v>1283</v>
      </c>
      <c r="N208" s="6" t="s">
        <v>1440</v>
      </c>
      <c r="O208" s="6" t="s">
        <v>1450</v>
      </c>
      <c r="P208" s="12" t="s">
        <v>1054</v>
      </c>
      <c r="Q208" s="15" t="str">
        <f>VLOOKUP(P208,functions!$A$2:$H$69,3,FALSE)</f>
        <v>Production assistant</v>
      </c>
      <c r="R208" s="15" t="s">
        <v>1082</v>
      </c>
      <c r="S208" s="17">
        <f>VLOOKUP(P208,functions!$A$2:$H$69,8,FALSE)</f>
        <v>1</v>
      </c>
      <c r="T208" s="17">
        <f t="shared" ca="1" si="33"/>
        <v>7</v>
      </c>
      <c r="U208" s="18">
        <f ca="1">VLOOKUP(T208,'salary scales'!$A$1:$F$10,S208+1,FALSE)</f>
        <v>1861.13</v>
      </c>
      <c r="V208" s="23">
        <f>VLOOKUP(P208,functions!$A$2:$H$69,5,FALSE)</f>
        <v>1.00064</v>
      </c>
      <c r="X208" s="18">
        <f t="shared" ca="1" si="34"/>
        <v>1862.3211232000001</v>
      </c>
      <c r="Y208" s="18">
        <f t="shared" ca="1" si="35"/>
        <v>148.98568985600002</v>
      </c>
      <c r="Z208" s="18">
        <f t="shared" ca="1" si="37"/>
        <v>995.87124999999992</v>
      </c>
      <c r="AA208" s="18">
        <f t="shared" ca="1" si="38"/>
        <v>144.32988704800002</v>
      </c>
      <c r="AB208" s="18">
        <f t="shared" ca="1" si="39"/>
        <v>31.659459094400002</v>
      </c>
      <c r="AC208" s="18">
        <f t="shared" ca="1" si="40"/>
        <v>41.715993159680004</v>
      </c>
      <c r="AD208" s="18">
        <f t="shared" ca="1" si="41"/>
        <v>86.597932228800005</v>
      </c>
      <c r="AE208" s="18">
        <f t="shared" ca="1" si="42"/>
        <v>10.056534065280001</v>
      </c>
      <c r="AF208" s="18">
        <f t="shared" ca="1" si="43"/>
        <v>75.936568320000021</v>
      </c>
      <c r="AG208" t="str">
        <f t="shared" si="36"/>
        <v/>
      </c>
    </row>
    <row r="209" spans="1:33" x14ac:dyDescent="0.3">
      <c r="A209" s="2" t="s">
        <v>204</v>
      </c>
      <c r="B209" t="s">
        <v>981</v>
      </c>
      <c r="D209" t="s">
        <v>639</v>
      </c>
      <c r="E209" s="1" t="s">
        <v>410</v>
      </c>
      <c r="F209" s="1" t="s">
        <v>465</v>
      </c>
      <c r="G209" s="7">
        <v>20423</v>
      </c>
      <c r="H209" s="7">
        <v>39661</v>
      </c>
      <c r="I209" s="1" t="s">
        <v>1081</v>
      </c>
      <c r="M209" s="6" t="s">
        <v>1281</v>
      </c>
      <c r="N209" s="6" t="s">
        <v>1435</v>
      </c>
      <c r="O209" s="6" t="s">
        <v>1443</v>
      </c>
      <c r="P209" s="12" t="s">
        <v>1054</v>
      </c>
      <c r="Q209" s="15" t="str">
        <f>VLOOKUP(P209,functions!$A$2:$H$69,3,FALSE)</f>
        <v>Production assistant</v>
      </c>
      <c r="R209" s="15"/>
      <c r="S209" s="17">
        <f>VLOOKUP(P209,functions!$A$2:$H$69,8,FALSE)</f>
        <v>1</v>
      </c>
      <c r="T209" s="17">
        <f t="shared" ca="1" si="33"/>
        <v>10</v>
      </c>
      <c r="U209" s="18" t="e">
        <f ca="1">VLOOKUP(T209,'salary scales'!$A$1:$F$10,S209+1,FALSE)</f>
        <v>#N/A</v>
      </c>
      <c r="V209" s="23">
        <f>VLOOKUP(P209,functions!$A$2:$H$69,5,FALSE)</f>
        <v>1.00064</v>
      </c>
      <c r="X209" s="18" t="e">
        <f t="shared" ca="1" si="34"/>
        <v>#N/A</v>
      </c>
      <c r="Y209" s="18" t="e">
        <f t="shared" ca="1" si="35"/>
        <v>#N/A</v>
      </c>
      <c r="Z209" s="18" t="e">
        <f t="shared" ca="1" si="37"/>
        <v>#N/A</v>
      </c>
      <c r="AA209" s="18" t="e">
        <f t="shared" ca="1" si="38"/>
        <v>#N/A</v>
      </c>
      <c r="AB209" s="18" t="e">
        <f t="shared" ca="1" si="39"/>
        <v>#N/A</v>
      </c>
      <c r="AC209" s="18" t="e">
        <f t="shared" ca="1" si="40"/>
        <v>#N/A</v>
      </c>
      <c r="AD209" s="18" t="e">
        <f t="shared" ca="1" si="41"/>
        <v>#N/A</v>
      </c>
      <c r="AE209" s="18" t="e">
        <f t="shared" ca="1" si="42"/>
        <v>#N/A</v>
      </c>
      <c r="AF209" s="18" t="e">
        <f t="shared" ca="1" si="43"/>
        <v>#N/A</v>
      </c>
      <c r="AG209" t="str">
        <f t="shared" si="36"/>
        <v/>
      </c>
    </row>
    <row r="210" spans="1:33" x14ac:dyDescent="0.3">
      <c r="A210" s="2" t="s">
        <v>205</v>
      </c>
      <c r="B210" t="s">
        <v>771</v>
      </c>
      <c r="D210" t="s">
        <v>673</v>
      </c>
      <c r="E210" s="1" t="s">
        <v>1467</v>
      </c>
      <c r="F210" s="1" t="s">
        <v>468</v>
      </c>
      <c r="G210" s="7">
        <v>25089</v>
      </c>
      <c r="H210" s="7">
        <v>41495</v>
      </c>
      <c r="I210" s="1" t="s">
        <v>1081</v>
      </c>
      <c r="J210" s="47">
        <v>3</v>
      </c>
      <c r="K210" s="47">
        <v>2</v>
      </c>
      <c r="L210" s="49" t="s">
        <v>1429</v>
      </c>
      <c r="M210" s="6" t="s">
        <v>1281</v>
      </c>
      <c r="N210" s="6" t="s">
        <v>1335</v>
      </c>
      <c r="O210" s="6" t="s">
        <v>1453</v>
      </c>
      <c r="P210" s="12" t="s">
        <v>1019</v>
      </c>
      <c r="Q210" s="15" t="str">
        <f>VLOOKUP(P210,functions!$A$2:$H$69,3,FALSE)</f>
        <v>Sales employee field service</v>
      </c>
      <c r="R210" s="15"/>
      <c r="S210" s="17">
        <f>VLOOKUP(P210,functions!$A$2:$H$69,8,FALSE)</f>
        <v>3</v>
      </c>
      <c r="T210" s="17">
        <f t="shared" ca="1" si="33"/>
        <v>5</v>
      </c>
      <c r="U210" s="18">
        <f ca="1">VLOOKUP(T210,'salary scales'!$A$1:$F$10,S210+1,FALSE)</f>
        <v>1975.67</v>
      </c>
      <c r="V210" s="23">
        <f>VLOOKUP(P210,functions!$A$2:$H$69,5,FALSE)</f>
        <v>1</v>
      </c>
      <c r="X210" s="18">
        <f t="shared" ca="1" si="34"/>
        <v>1975.67</v>
      </c>
      <c r="Y210" s="18">
        <f t="shared" ca="1" si="35"/>
        <v>158.05360000000002</v>
      </c>
      <c r="Z210" s="18">
        <f t="shared" ca="1" si="37"/>
        <v>995.87124999999992</v>
      </c>
      <c r="AA210" s="18">
        <f t="shared" ca="1" si="38"/>
        <v>153.11442500000001</v>
      </c>
      <c r="AB210" s="18">
        <f t="shared" ca="1" si="39"/>
        <v>33.586390000000002</v>
      </c>
      <c r="AC210" s="18">
        <f t="shared" ca="1" si="40"/>
        <v>44.255008000000004</v>
      </c>
      <c r="AD210" s="18">
        <f t="shared" ca="1" si="41"/>
        <v>91.868655000000004</v>
      </c>
      <c r="AE210" s="18">
        <f t="shared" ca="1" si="42"/>
        <v>10.668618</v>
      </c>
      <c r="AF210" s="18">
        <f t="shared" ca="1" si="43"/>
        <v>87.342000000000013</v>
      </c>
      <c r="AG210" t="str">
        <f t="shared" si="36"/>
        <v/>
      </c>
    </row>
    <row r="211" spans="1:33" x14ac:dyDescent="0.3">
      <c r="A211" s="2" t="s">
        <v>206</v>
      </c>
      <c r="B211" t="s">
        <v>771</v>
      </c>
      <c r="D211" t="s">
        <v>437</v>
      </c>
      <c r="E211" s="1" t="s">
        <v>410</v>
      </c>
      <c r="F211" s="1" t="s">
        <v>465</v>
      </c>
      <c r="G211" s="7">
        <v>24880</v>
      </c>
      <c r="H211" s="7">
        <v>40288</v>
      </c>
      <c r="I211" s="1" t="s">
        <v>1081</v>
      </c>
      <c r="M211" s="6" t="s">
        <v>1281</v>
      </c>
      <c r="N211" s="6" t="s">
        <v>1405</v>
      </c>
      <c r="O211" s="6" t="s">
        <v>1447</v>
      </c>
      <c r="P211" s="12" t="s">
        <v>1070</v>
      </c>
      <c r="Q211" s="15" t="str">
        <f>VLOOKUP(P211,functions!$A$2:$H$69,3,FALSE)</f>
        <v>Employee Technical Service</v>
      </c>
      <c r="R211" s="15"/>
      <c r="S211" s="17">
        <f>VLOOKUP(P211,functions!$A$2:$H$69,8,FALSE)</f>
        <v>2</v>
      </c>
      <c r="T211" s="17">
        <f t="shared" ca="1" si="33"/>
        <v>8</v>
      </c>
      <c r="U211" s="18">
        <f ca="1">VLOOKUP(T211,'salary scales'!$A$1:$F$10,S211+1,FALSE)</f>
        <v>1939.17</v>
      </c>
      <c r="V211" s="23">
        <f>VLOOKUP(P211,functions!$A$2:$H$69,5,FALSE)</f>
        <v>1</v>
      </c>
      <c r="X211" s="18">
        <f t="shared" ca="1" si="34"/>
        <v>1939.17</v>
      </c>
      <c r="Y211" s="18">
        <f t="shared" ca="1" si="35"/>
        <v>155.1336</v>
      </c>
      <c r="Z211" s="18">
        <f t="shared" ca="1" si="37"/>
        <v>995.87124999999992</v>
      </c>
      <c r="AA211" s="18">
        <f t="shared" ca="1" si="38"/>
        <v>150.285675</v>
      </c>
      <c r="AB211" s="18">
        <f t="shared" ca="1" si="39"/>
        <v>32.965890000000002</v>
      </c>
      <c r="AC211" s="18">
        <f t="shared" ca="1" si="40"/>
        <v>43.437407999999998</v>
      </c>
      <c r="AD211" s="18">
        <f t="shared" ca="1" si="41"/>
        <v>90.171405000000007</v>
      </c>
      <c r="AE211" s="18">
        <f t="shared" ca="1" si="42"/>
        <v>10.471518000000001</v>
      </c>
      <c r="AF211" s="18">
        <f t="shared" ca="1" si="43"/>
        <v>83.692000000000007</v>
      </c>
      <c r="AG211" t="str">
        <f t="shared" si="36"/>
        <v/>
      </c>
    </row>
    <row r="212" spans="1:33" x14ac:dyDescent="0.3">
      <c r="A212" s="2" t="s">
        <v>207</v>
      </c>
      <c r="B212" t="s">
        <v>829</v>
      </c>
      <c r="D212" t="s">
        <v>518</v>
      </c>
      <c r="E212" s="1" t="s">
        <v>410</v>
      </c>
      <c r="F212" s="1" t="s">
        <v>465</v>
      </c>
      <c r="G212" s="7">
        <v>30780</v>
      </c>
      <c r="H212" s="7">
        <v>39881</v>
      </c>
      <c r="I212" s="1" t="s">
        <v>1081</v>
      </c>
      <c r="J212" s="47">
        <v>3</v>
      </c>
      <c r="K212" s="47">
        <v>1</v>
      </c>
      <c r="L212" s="49" t="s">
        <v>1422</v>
      </c>
      <c r="M212" s="6" t="s">
        <v>1281</v>
      </c>
      <c r="N212" s="6" t="s">
        <v>1435</v>
      </c>
      <c r="O212" s="6" t="s">
        <v>1466</v>
      </c>
      <c r="P212" s="12" t="s">
        <v>1053</v>
      </c>
      <c r="Q212" s="15" t="str">
        <f>VLOOKUP(P212,functions!$A$2:$H$69,3,FALSE)</f>
        <v>Production worker</v>
      </c>
      <c r="R212" s="15"/>
      <c r="S212" s="17">
        <f>VLOOKUP(P212,functions!$A$2:$H$69,8,FALSE)</f>
        <v>2</v>
      </c>
      <c r="T212" s="17">
        <f t="shared" ca="1" si="33"/>
        <v>9</v>
      </c>
      <c r="U212" s="18">
        <f ca="1">VLOOKUP(T212,'salary scales'!$A$1:$F$10,S212+1,FALSE)</f>
        <v>1939.17</v>
      </c>
      <c r="V212" s="23">
        <f>VLOOKUP(P212,functions!$A$2:$H$69,5,FALSE)</f>
        <v>1.00064</v>
      </c>
      <c r="X212" s="18">
        <f t="shared" ca="1" si="34"/>
        <v>1940.4110688000001</v>
      </c>
      <c r="Y212" s="18">
        <f t="shared" ca="1" si="35"/>
        <v>155.232885504</v>
      </c>
      <c r="Z212" s="18">
        <f t="shared" ca="1" si="37"/>
        <v>995.87124999999992</v>
      </c>
      <c r="AA212" s="18">
        <f t="shared" ca="1" si="38"/>
        <v>150.38185783200001</v>
      </c>
      <c r="AB212" s="18">
        <f t="shared" ca="1" si="39"/>
        <v>32.986988169600004</v>
      </c>
      <c r="AC212" s="18">
        <f t="shared" ca="1" si="40"/>
        <v>43.465207941119999</v>
      </c>
      <c r="AD212" s="18">
        <f t="shared" ca="1" si="41"/>
        <v>90.229114699199997</v>
      </c>
      <c r="AE212" s="18">
        <f t="shared" ca="1" si="42"/>
        <v>10.478219771520001</v>
      </c>
      <c r="AF212" s="18">
        <f t="shared" ca="1" si="43"/>
        <v>83.745562880000023</v>
      </c>
      <c r="AG212" t="str">
        <f t="shared" si="36"/>
        <v/>
      </c>
    </row>
    <row r="213" spans="1:33" x14ac:dyDescent="0.3">
      <c r="A213" s="2" t="s">
        <v>208</v>
      </c>
      <c r="B213" t="s">
        <v>830</v>
      </c>
      <c r="C213" t="s">
        <v>743</v>
      </c>
      <c r="D213" t="s">
        <v>519</v>
      </c>
      <c r="E213" s="1" t="s">
        <v>410</v>
      </c>
      <c r="F213" s="1" t="s">
        <v>465</v>
      </c>
      <c r="G213" s="7">
        <v>27334</v>
      </c>
      <c r="H213" s="7">
        <v>39305</v>
      </c>
      <c r="I213" s="1" t="s">
        <v>1081</v>
      </c>
      <c r="M213" s="6" t="s">
        <v>1283</v>
      </c>
      <c r="N213" s="6" t="s">
        <v>1440</v>
      </c>
      <c r="O213" s="6" t="s">
        <v>1450</v>
      </c>
      <c r="P213" s="12" t="s">
        <v>1054</v>
      </c>
      <c r="Q213" s="15" t="str">
        <f>VLOOKUP(P213,functions!$A$2:$H$69,3,FALSE)</f>
        <v>Production assistant</v>
      </c>
      <c r="R213" s="15"/>
      <c r="S213" s="17">
        <f>VLOOKUP(P213,functions!$A$2:$H$69,8,FALSE)</f>
        <v>1</v>
      </c>
      <c r="T213" s="17">
        <f t="shared" ca="1" si="33"/>
        <v>11</v>
      </c>
      <c r="U213" s="18" t="e">
        <f ca="1">VLOOKUP(T213,'salary scales'!$A$1:$F$10,S213+1,FALSE)</f>
        <v>#N/A</v>
      </c>
      <c r="V213" s="23">
        <f>VLOOKUP(P213,functions!$A$2:$H$69,5,FALSE)</f>
        <v>1.00064</v>
      </c>
      <c r="X213" s="18" t="e">
        <f t="shared" ca="1" si="34"/>
        <v>#N/A</v>
      </c>
      <c r="Y213" s="18" t="e">
        <f t="shared" ca="1" si="35"/>
        <v>#N/A</v>
      </c>
      <c r="Z213" s="18" t="e">
        <f t="shared" ca="1" si="37"/>
        <v>#N/A</v>
      </c>
      <c r="AA213" s="18" t="e">
        <f t="shared" ca="1" si="38"/>
        <v>#N/A</v>
      </c>
      <c r="AB213" s="18" t="e">
        <f t="shared" ca="1" si="39"/>
        <v>#N/A</v>
      </c>
      <c r="AC213" s="18" t="e">
        <f t="shared" ca="1" si="40"/>
        <v>#N/A</v>
      </c>
      <c r="AD213" s="18" t="e">
        <f t="shared" ca="1" si="41"/>
        <v>#N/A</v>
      </c>
      <c r="AE213" s="18" t="e">
        <f t="shared" ca="1" si="42"/>
        <v>#N/A</v>
      </c>
      <c r="AF213" s="18" t="e">
        <f t="shared" ca="1" si="43"/>
        <v>#N/A</v>
      </c>
      <c r="AG213" t="str">
        <f t="shared" si="36"/>
        <v/>
      </c>
    </row>
    <row r="214" spans="1:33" x14ac:dyDescent="0.3">
      <c r="A214" s="2" t="s">
        <v>209</v>
      </c>
      <c r="B214" t="s">
        <v>830</v>
      </c>
      <c r="C214" t="s">
        <v>743</v>
      </c>
      <c r="D214" t="s">
        <v>519</v>
      </c>
      <c r="E214" s="1" t="s">
        <v>410</v>
      </c>
      <c r="F214" s="1" t="s">
        <v>465</v>
      </c>
      <c r="G214" s="7">
        <v>26825</v>
      </c>
      <c r="H214" s="7">
        <v>41346</v>
      </c>
      <c r="I214" s="1" t="s">
        <v>1081</v>
      </c>
      <c r="M214" s="6" t="s">
        <v>1283</v>
      </c>
      <c r="N214" s="6" t="s">
        <v>1440</v>
      </c>
      <c r="O214" s="6" t="s">
        <v>1466</v>
      </c>
      <c r="P214" s="12" t="s">
        <v>1053</v>
      </c>
      <c r="Q214" s="15" t="str">
        <f>VLOOKUP(P214,functions!$A$2:$H$69,3,FALSE)</f>
        <v>Production worker</v>
      </c>
      <c r="R214" s="15"/>
      <c r="S214" s="17">
        <f>VLOOKUP(P214,functions!$A$2:$H$69,8,FALSE)</f>
        <v>2</v>
      </c>
      <c r="T214" s="17">
        <f t="shared" ca="1" si="33"/>
        <v>5</v>
      </c>
      <c r="U214" s="18">
        <f ca="1">VLOOKUP(T214,'salary scales'!$A$1:$F$10,S214+1,FALSE)</f>
        <v>1899.07</v>
      </c>
      <c r="V214" s="23">
        <f>VLOOKUP(P214,functions!$A$2:$H$69,5,FALSE)</f>
        <v>1.00064</v>
      </c>
      <c r="X214" s="18">
        <f t="shared" ca="1" si="34"/>
        <v>1900.2854047999999</v>
      </c>
      <c r="Y214" s="18">
        <f t="shared" ca="1" si="35"/>
        <v>152.022832384</v>
      </c>
      <c r="Z214" s="18">
        <f t="shared" ca="1" si="37"/>
        <v>995.87124999999992</v>
      </c>
      <c r="AA214" s="18">
        <f t="shared" ca="1" si="38"/>
        <v>147.27211887199999</v>
      </c>
      <c r="AB214" s="18">
        <f t="shared" ca="1" si="39"/>
        <v>32.304851881600001</v>
      </c>
      <c r="AC214" s="18">
        <f t="shared" ca="1" si="40"/>
        <v>42.566393067519996</v>
      </c>
      <c r="AD214" s="18">
        <f t="shared" ca="1" si="41"/>
        <v>88.363271323199996</v>
      </c>
      <c r="AE214" s="18">
        <f t="shared" ca="1" si="42"/>
        <v>10.261541185920001</v>
      </c>
      <c r="AF214" s="18">
        <f t="shared" ca="1" si="43"/>
        <v>79.732996479999997</v>
      </c>
      <c r="AG214" t="str">
        <f t="shared" si="36"/>
        <v/>
      </c>
    </row>
    <row r="215" spans="1:33" x14ac:dyDescent="0.3">
      <c r="A215" s="2" t="s">
        <v>210</v>
      </c>
      <c r="B215" t="s">
        <v>749</v>
      </c>
      <c r="D215" t="s">
        <v>423</v>
      </c>
      <c r="E215" s="1" t="s">
        <v>410</v>
      </c>
      <c r="F215" s="1" t="s">
        <v>465</v>
      </c>
      <c r="G215" s="7">
        <v>28822</v>
      </c>
      <c r="H215" s="7">
        <v>39998</v>
      </c>
      <c r="I215" s="1" t="s">
        <v>1081</v>
      </c>
      <c r="J215" s="47">
        <v>2</v>
      </c>
      <c r="K215" s="47">
        <v>1</v>
      </c>
      <c r="L215" s="49" t="s">
        <v>1424</v>
      </c>
      <c r="M215" s="6" t="s">
        <v>1281</v>
      </c>
      <c r="N215" s="6" t="s">
        <v>1435</v>
      </c>
      <c r="O215" s="6" t="s">
        <v>1443</v>
      </c>
      <c r="P215" s="12" t="s">
        <v>1053</v>
      </c>
      <c r="Q215" s="15" t="str">
        <f>VLOOKUP(P215,functions!$A$2:$H$69,3,FALSE)</f>
        <v>Production worker</v>
      </c>
      <c r="R215" s="15"/>
      <c r="S215" s="17">
        <f>VLOOKUP(P215,functions!$A$2:$H$69,8,FALSE)</f>
        <v>2</v>
      </c>
      <c r="T215" s="17">
        <f t="shared" ca="1" si="33"/>
        <v>9</v>
      </c>
      <c r="U215" s="18">
        <f ca="1">VLOOKUP(T215,'salary scales'!$A$1:$F$10,S215+1,FALSE)</f>
        <v>1939.17</v>
      </c>
      <c r="V215" s="23">
        <f>VLOOKUP(P215,functions!$A$2:$H$69,5,FALSE)</f>
        <v>1.00064</v>
      </c>
      <c r="X215" s="18">
        <f t="shared" ca="1" si="34"/>
        <v>1940.4110688000001</v>
      </c>
      <c r="Y215" s="18">
        <f t="shared" ca="1" si="35"/>
        <v>155.232885504</v>
      </c>
      <c r="Z215" s="18">
        <f t="shared" ca="1" si="37"/>
        <v>995.87124999999992</v>
      </c>
      <c r="AA215" s="18">
        <f t="shared" ca="1" si="38"/>
        <v>150.38185783200001</v>
      </c>
      <c r="AB215" s="18">
        <f t="shared" ca="1" si="39"/>
        <v>32.986988169600004</v>
      </c>
      <c r="AC215" s="18">
        <f t="shared" ca="1" si="40"/>
        <v>43.465207941119999</v>
      </c>
      <c r="AD215" s="18">
        <f t="shared" ca="1" si="41"/>
        <v>90.229114699199997</v>
      </c>
      <c r="AE215" s="18">
        <f t="shared" ca="1" si="42"/>
        <v>10.478219771520001</v>
      </c>
      <c r="AF215" s="18">
        <f t="shared" ca="1" si="43"/>
        <v>83.745562880000023</v>
      </c>
      <c r="AG215" t="str">
        <f t="shared" si="36"/>
        <v/>
      </c>
    </row>
    <row r="216" spans="1:33" x14ac:dyDescent="0.3">
      <c r="A216" s="2" t="s">
        <v>211</v>
      </c>
      <c r="B216" t="s">
        <v>839</v>
      </c>
      <c r="D216" t="s">
        <v>530</v>
      </c>
      <c r="E216" s="1" t="s">
        <v>410</v>
      </c>
      <c r="F216" s="1" t="s">
        <v>465</v>
      </c>
      <c r="G216" s="7">
        <v>28826</v>
      </c>
      <c r="H216" s="7">
        <v>40171</v>
      </c>
      <c r="I216" s="1" t="s">
        <v>1081</v>
      </c>
      <c r="J216" s="47">
        <v>7</v>
      </c>
      <c r="K216" s="47">
        <v>1</v>
      </c>
      <c r="L216" s="49" t="s">
        <v>1422</v>
      </c>
      <c r="M216" s="6" t="s">
        <v>1281</v>
      </c>
      <c r="N216" s="6" t="s">
        <v>1435</v>
      </c>
      <c r="O216" s="6" t="s">
        <v>1443</v>
      </c>
      <c r="P216" s="12" t="s">
        <v>1053</v>
      </c>
      <c r="Q216" s="15" t="str">
        <f>VLOOKUP(P216,functions!$A$2:$H$69,3,FALSE)</f>
        <v>Production worker</v>
      </c>
      <c r="R216" s="15"/>
      <c r="S216" s="17">
        <f>VLOOKUP(P216,functions!$A$2:$H$69,8,FALSE)</f>
        <v>2</v>
      </c>
      <c r="T216" s="17">
        <f t="shared" ca="1" si="33"/>
        <v>9</v>
      </c>
      <c r="U216" s="18">
        <f ca="1">VLOOKUP(T216,'salary scales'!$A$1:$F$10,S216+1,FALSE)</f>
        <v>1939.17</v>
      </c>
      <c r="V216" s="23">
        <f>VLOOKUP(P216,functions!$A$2:$H$69,5,FALSE)</f>
        <v>1.00064</v>
      </c>
      <c r="X216" s="18">
        <f t="shared" ca="1" si="34"/>
        <v>1940.4110688000001</v>
      </c>
      <c r="Y216" s="18">
        <f t="shared" ca="1" si="35"/>
        <v>155.232885504</v>
      </c>
      <c r="Z216" s="18">
        <f t="shared" ca="1" si="37"/>
        <v>995.87124999999992</v>
      </c>
      <c r="AA216" s="18">
        <f t="shared" ca="1" si="38"/>
        <v>150.38185783200001</v>
      </c>
      <c r="AB216" s="18">
        <f t="shared" ca="1" si="39"/>
        <v>32.986988169600004</v>
      </c>
      <c r="AC216" s="18">
        <f t="shared" ca="1" si="40"/>
        <v>43.465207941119999</v>
      </c>
      <c r="AD216" s="18">
        <f t="shared" ca="1" si="41"/>
        <v>90.229114699199997</v>
      </c>
      <c r="AE216" s="18">
        <f t="shared" ca="1" si="42"/>
        <v>10.478219771520001</v>
      </c>
      <c r="AF216" s="18">
        <f t="shared" ca="1" si="43"/>
        <v>83.745562880000023</v>
      </c>
      <c r="AG216" t="str">
        <f t="shared" si="36"/>
        <v/>
      </c>
    </row>
    <row r="217" spans="1:33" x14ac:dyDescent="0.3">
      <c r="A217" s="2" t="s">
        <v>212</v>
      </c>
      <c r="B217" t="s">
        <v>839</v>
      </c>
      <c r="D217" t="s">
        <v>527</v>
      </c>
      <c r="E217" s="1" t="s">
        <v>410</v>
      </c>
      <c r="F217" s="1" t="s">
        <v>465</v>
      </c>
      <c r="G217" s="7">
        <v>32433</v>
      </c>
      <c r="H217" s="7">
        <v>41138</v>
      </c>
      <c r="I217" s="1" t="s">
        <v>1081</v>
      </c>
      <c r="M217" s="6" t="s">
        <v>1281</v>
      </c>
      <c r="N217" s="6" t="s">
        <v>1438</v>
      </c>
      <c r="O217" s="6" t="s">
        <v>1448</v>
      </c>
      <c r="P217" s="12" t="s">
        <v>1060</v>
      </c>
      <c r="Q217" s="15" t="str">
        <f>VLOOKUP(P217,functions!$A$2:$H$69,3,FALSE)</f>
        <v>Logistics employee loading and unloading</v>
      </c>
      <c r="R217" s="15" t="s">
        <v>1082</v>
      </c>
      <c r="S217" s="17">
        <f>VLOOKUP(P217,functions!$A$2:$H$69,8,FALSE)</f>
        <v>1</v>
      </c>
      <c r="T217" s="17">
        <f t="shared" ca="1" si="33"/>
        <v>6</v>
      </c>
      <c r="U217" s="18">
        <f ca="1">VLOOKUP(T217,'salary scales'!$A$1:$F$10,S217+1,FALSE)</f>
        <v>1861.13</v>
      </c>
      <c r="V217" s="23">
        <f>VLOOKUP(P217,functions!$A$2:$H$69,5,FALSE)</f>
        <v>1</v>
      </c>
      <c r="X217" s="18">
        <f t="shared" ca="1" si="34"/>
        <v>1861.13</v>
      </c>
      <c r="Y217" s="18">
        <f t="shared" ca="1" si="35"/>
        <v>148.8904</v>
      </c>
      <c r="Z217" s="18">
        <f t="shared" ca="1" si="37"/>
        <v>995.87124999999992</v>
      </c>
      <c r="AA217" s="18">
        <f t="shared" ca="1" si="38"/>
        <v>144.23757500000002</v>
      </c>
      <c r="AB217" s="18">
        <f t="shared" ca="1" si="39"/>
        <v>31.639210000000006</v>
      </c>
      <c r="AC217" s="18">
        <f t="shared" ca="1" si="40"/>
        <v>41.689312000000001</v>
      </c>
      <c r="AD217" s="18">
        <f t="shared" ca="1" si="41"/>
        <v>86.542545000000004</v>
      </c>
      <c r="AE217" s="18">
        <f t="shared" ca="1" si="42"/>
        <v>10.050102000000001</v>
      </c>
      <c r="AF217" s="18">
        <f t="shared" ca="1" si="43"/>
        <v>75.888000000000019</v>
      </c>
      <c r="AG217" t="str">
        <f t="shared" si="36"/>
        <v/>
      </c>
    </row>
    <row r="218" spans="1:33" x14ac:dyDescent="0.3">
      <c r="A218" s="2" t="s">
        <v>213</v>
      </c>
      <c r="B218" t="s">
        <v>839</v>
      </c>
      <c r="D218" t="s">
        <v>529</v>
      </c>
      <c r="E218" s="1" t="s">
        <v>410</v>
      </c>
      <c r="F218" s="1" t="s">
        <v>465</v>
      </c>
      <c r="G218" s="7">
        <v>32043</v>
      </c>
      <c r="H218" s="7">
        <v>39830</v>
      </c>
      <c r="I218" s="1" t="s">
        <v>1081</v>
      </c>
      <c r="M218" s="6" t="s">
        <v>1281</v>
      </c>
      <c r="N218" s="6" t="s">
        <v>1334</v>
      </c>
      <c r="O218" s="6" t="s">
        <v>1452</v>
      </c>
      <c r="P218" s="12" t="s">
        <v>1027</v>
      </c>
      <c r="Q218" s="15" t="str">
        <f>VLOOKUP(P218,functions!$A$2:$H$69,3,FALSE)</f>
        <v>Purchaser raw materials</v>
      </c>
      <c r="R218" s="15"/>
      <c r="S218" s="17">
        <f>VLOOKUP(P218,functions!$A$2:$H$69,8,FALSE)</f>
        <v>2</v>
      </c>
      <c r="T218" s="17">
        <f t="shared" ca="1" si="33"/>
        <v>9</v>
      </c>
      <c r="U218" s="18">
        <f ca="1">VLOOKUP(T218,'salary scales'!$A$1:$F$10,S218+1,FALSE)</f>
        <v>1939.17</v>
      </c>
      <c r="V218" s="23">
        <f>VLOOKUP(P218,functions!$A$2:$H$69,5,FALSE)</f>
        <v>1</v>
      </c>
      <c r="X218" s="18">
        <f t="shared" ca="1" si="34"/>
        <v>1939.17</v>
      </c>
      <c r="Y218" s="18">
        <f t="shared" ca="1" si="35"/>
        <v>155.1336</v>
      </c>
      <c r="Z218" s="18">
        <f t="shared" ca="1" si="37"/>
        <v>995.87124999999992</v>
      </c>
      <c r="AA218" s="18">
        <f t="shared" ca="1" si="38"/>
        <v>150.285675</v>
      </c>
      <c r="AB218" s="18">
        <f t="shared" ca="1" si="39"/>
        <v>32.965890000000002</v>
      </c>
      <c r="AC218" s="18">
        <f t="shared" ca="1" si="40"/>
        <v>43.437407999999998</v>
      </c>
      <c r="AD218" s="18">
        <f t="shared" ca="1" si="41"/>
        <v>90.171405000000007</v>
      </c>
      <c r="AE218" s="18">
        <f t="shared" ca="1" si="42"/>
        <v>10.471518000000001</v>
      </c>
      <c r="AF218" s="18">
        <f t="shared" ca="1" si="43"/>
        <v>83.692000000000007</v>
      </c>
      <c r="AG218" t="str">
        <f t="shared" si="36"/>
        <v/>
      </c>
    </row>
    <row r="219" spans="1:33" x14ac:dyDescent="0.3">
      <c r="A219" s="2" t="s">
        <v>214</v>
      </c>
      <c r="B219" t="s">
        <v>831</v>
      </c>
      <c r="D219" t="s">
        <v>521</v>
      </c>
      <c r="E219" s="1" t="s">
        <v>410</v>
      </c>
      <c r="F219" s="1" t="s">
        <v>465</v>
      </c>
      <c r="G219" s="7">
        <v>34851</v>
      </c>
      <c r="H219" s="7">
        <v>41487</v>
      </c>
      <c r="I219" s="1" t="s">
        <v>1081</v>
      </c>
      <c r="J219" s="47">
        <v>7</v>
      </c>
      <c r="K219" s="47">
        <v>2</v>
      </c>
      <c r="L219" s="50" t="s">
        <v>1425</v>
      </c>
      <c r="M219" s="6" t="s">
        <v>1281</v>
      </c>
      <c r="N219" s="6" t="s">
        <v>1435</v>
      </c>
      <c r="O219" s="6" t="s">
        <v>1443</v>
      </c>
      <c r="P219" s="12" t="s">
        <v>1053</v>
      </c>
      <c r="Q219" s="15" t="str">
        <f>VLOOKUP(P219,functions!$A$2:$H$69,3,FALSE)</f>
        <v>Production worker</v>
      </c>
      <c r="R219" s="15"/>
      <c r="S219" s="17">
        <f>VLOOKUP(P219,functions!$A$2:$H$69,8,FALSE)</f>
        <v>2</v>
      </c>
      <c r="T219" s="17">
        <f t="shared" ca="1" si="33"/>
        <v>5</v>
      </c>
      <c r="U219" s="18">
        <f ca="1">VLOOKUP(T219,'salary scales'!$A$1:$F$10,S219+1,FALSE)</f>
        <v>1899.07</v>
      </c>
      <c r="V219" s="23">
        <f>VLOOKUP(P219,functions!$A$2:$H$69,5,FALSE)</f>
        <v>1.00064</v>
      </c>
      <c r="X219" s="18">
        <f t="shared" ca="1" si="34"/>
        <v>1900.2854047999999</v>
      </c>
      <c r="Y219" s="18">
        <f t="shared" ca="1" si="35"/>
        <v>152.022832384</v>
      </c>
      <c r="Z219" s="18">
        <f t="shared" ca="1" si="37"/>
        <v>995.87124999999992</v>
      </c>
      <c r="AA219" s="18">
        <f t="shared" ca="1" si="38"/>
        <v>147.27211887199999</v>
      </c>
      <c r="AB219" s="18">
        <f t="shared" ca="1" si="39"/>
        <v>32.304851881600001</v>
      </c>
      <c r="AC219" s="18">
        <f t="shared" ca="1" si="40"/>
        <v>42.566393067519996</v>
      </c>
      <c r="AD219" s="18">
        <f t="shared" ca="1" si="41"/>
        <v>88.363271323199996</v>
      </c>
      <c r="AE219" s="18">
        <f t="shared" ca="1" si="42"/>
        <v>10.261541185920001</v>
      </c>
      <c r="AF219" s="18">
        <f t="shared" ca="1" si="43"/>
        <v>79.732996479999997</v>
      </c>
      <c r="AG219" t="str">
        <f t="shared" si="36"/>
        <v/>
      </c>
    </row>
    <row r="220" spans="1:33" x14ac:dyDescent="0.3">
      <c r="A220" s="2" t="s">
        <v>215</v>
      </c>
      <c r="B220" t="s">
        <v>831</v>
      </c>
      <c r="D220" t="s">
        <v>520</v>
      </c>
      <c r="E220" s="1" t="s">
        <v>410</v>
      </c>
      <c r="F220" s="1" t="s">
        <v>465</v>
      </c>
      <c r="G220" s="7">
        <v>30923</v>
      </c>
      <c r="H220" s="7">
        <v>40557</v>
      </c>
      <c r="I220" s="1" t="s">
        <v>1081</v>
      </c>
      <c r="M220" s="6" t="s">
        <v>1281</v>
      </c>
      <c r="N220" s="6" t="s">
        <v>1403</v>
      </c>
      <c r="O220" s="6" t="s">
        <v>1286</v>
      </c>
      <c r="P220" s="12" t="s">
        <v>1001</v>
      </c>
      <c r="Q220" s="15" t="str">
        <f>VLOOKUP(P220,functions!$A$2:$H$69,3,FALSE)</f>
        <v>Secretary</v>
      </c>
      <c r="R220" s="15"/>
      <c r="S220" s="17">
        <f>VLOOKUP(P220,functions!$A$2:$H$69,8,FALSE)</f>
        <v>2</v>
      </c>
      <c r="T220" s="17">
        <f t="shared" ca="1" si="33"/>
        <v>7</v>
      </c>
      <c r="U220" s="18">
        <f ca="1">VLOOKUP(T220,'salary scales'!$A$1:$F$10,S220+1,FALSE)</f>
        <v>1939.17</v>
      </c>
      <c r="V220" s="23">
        <f>VLOOKUP(P220,functions!$A$2:$H$69,5,FALSE)</f>
        <v>0.6</v>
      </c>
      <c r="X220" s="18">
        <f t="shared" ca="1" si="34"/>
        <v>1163.502</v>
      </c>
      <c r="Y220" s="18">
        <f t="shared" ca="1" si="35"/>
        <v>93.080159999999992</v>
      </c>
      <c r="Z220" s="18">
        <f t="shared" ca="1" si="37"/>
        <v>995.87124999999992</v>
      </c>
      <c r="AA220" s="18">
        <f t="shared" ca="1" si="38"/>
        <v>90.171404999999993</v>
      </c>
      <c r="AB220" s="18">
        <f t="shared" ca="1" si="39"/>
        <v>19.779534000000002</v>
      </c>
      <c r="AC220" s="18">
        <f t="shared" ca="1" si="40"/>
        <v>26.062444799999998</v>
      </c>
      <c r="AD220" s="18">
        <f t="shared" ca="1" si="41"/>
        <v>54.102843</v>
      </c>
      <c r="AE220" s="18">
        <f t="shared" ca="1" si="42"/>
        <v>6.2829107999999998</v>
      </c>
      <c r="AF220" s="18">
        <f t="shared" ca="1" si="43"/>
        <v>50.215199999999996</v>
      </c>
      <c r="AG220" t="str">
        <f t="shared" si="36"/>
        <v/>
      </c>
    </row>
    <row r="221" spans="1:33" x14ac:dyDescent="0.3">
      <c r="A221" s="2" t="s">
        <v>216</v>
      </c>
      <c r="B221" t="s">
        <v>832</v>
      </c>
      <c r="C221" t="s">
        <v>743</v>
      </c>
      <c r="D221" t="s">
        <v>522</v>
      </c>
      <c r="E221" s="1" t="s">
        <v>410</v>
      </c>
      <c r="F221" s="1" t="s">
        <v>465</v>
      </c>
      <c r="G221" s="7">
        <v>30843</v>
      </c>
      <c r="H221" s="7">
        <v>40596</v>
      </c>
      <c r="I221" s="1" t="s">
        <v>1420</v>
      </c>
      <c r="J221" s="47">
        <v>6</v>
      </c>
      <c r="K221" s="47">
        <v>1</v>
      </c>
      <c r="L221" s="49" t="s">
        <v>1422</v>
      </c>
      <c r="M221" s="6" t="s">
        <v>1283</v>
      </c>
      <c r="N221" s="6" t="s">
        <v>1440</v>
      </c>
      <c r="O221" s="6" t="s">
        <v>1466</v>
      </c>
      <c r="P221" s="12" t="s">
        <v>1053</v>
      </c>
      <c r="Q221" s="15" t="str">
        <f>VLOOKUP(P221,functions!$A$2:$H$69,3,FALSE)</f>
        <v>Production worker</v>
      </c>
      <c r="R221" s="15"/>
      <c r="S221" s="17">
        <f>VLOOKUP(P221,functions!$A$2:$H$69,8,FALSE)</f>
        <v>2</v>
      </c>
      <c r="T221" s="17">
        <f t="shared" ca="1" si="33"/>
        <v>7</v>
      </c>
      <c r="U221" s="18">
        <f ca="1">VLOOKUP(T221,'salary scales'!$A$1:$F$10,S221+1,FALSE)</f>
        <v>1939.17</v>
      </c>
      <c r="V221" s="23">
        <f>VLOOKUP(P221,functions!$A$2:$H$69,5,FALSE)</f>
        <v>1.00064</v>
      </c>
      <c r="X221" s="18">
        <f t="shared" ca="1" si="34"/>
        <v>1940.4110688000001</v>
      </c>
      <c r="Y221" s="18">
        <f t="shared" ca="1" si="35"/>
        <v>155.232885504</v>
      </c>
      <c r="Z221" s="18">
        <f t="shared" ca="1" si="37"/>
        <v>995.87124999999992</v>
      </c>
      <c r="AA221" s="18">
        <f t="shared" ca="1" si="38"/>
        <v>150.38185783200001</v>
      </c>
      <c r="AB221" s="18">
        <f t="shared" ca="1" si="39"/>
        <v>32.986988169600004</v>
      </c>
      <c r="AC221" s="18">
        <f t="shared" ca="1" si="40"/>
        <v>43.465207941119999</v>
      </c>
      <c r="AD221" s="18">
        <f t="shared" ca="1" si="41"/>
        <v>90.229114699199997</v>
      </c>
      <c r="AE221" s="18">
        <f t="shared" ca="1" si="42"/>
        <v>10.478219771520001</v>
      </c>
      <c r="AF221" s="18">
        <f t="shared" ca="1" si="43"/>
        <v>83.745562880000023</v>
      </c>
      <c r="AG221" t="str">
        <f t="shared" si="36"/>
        <v/>
      </c>
    </row>
    <row r="222" spans="1:33" x14ac:dyDescent="0.3">
      <c r="A222" s="2" t="s">
        <v>217</v>
      </c>
      <c r="B222" t="s">
        <v>833</v>
      </c>
      <c r="D222" t="s">
        <v>523</v>
      </c>
      <c r="E222" s="1" t="s">
        <v>410</v>
      </c>
      <c r="F222" s="1" t="s">
        <v>465</v>
      </c>
      <c r="G222" s="7">
        <v>33684</v>
      </c>
      <c r="H222" s="7">
        <v>40469</v>
      </c>
      <c r="I222" s="1" t="s">
        <v>1081</v>
      </c>
      <c r="M222" s="6" t="s">
        <v>1281</v>
      </c>
      <c r="N222" s="6" t="s">
        <v>1438</v>
      </c>
      <c r="O222" s="6" t="s">
        <v>1448</v>
      </c>
      <c r="P222" s="12" t="s">
        <v>1060</v>
      </c>
      <c r="Q222" s="15" t="str">
        <f>VLOOKUP(P222,functions!$A$2:$H$69,3,FALSE)</f>
        <v>Logistics employee loading and unloading</v>
      </c>
      <c r="R222" s="15"/>
      <c r="S222" s="17">
        <f>VLOOKUP(P222,functions!$A$2:$H$69,8,FALSE)</f>
        <v>1</v>
      </c>
      <c r="T222" s="17">
        <f t="shared" ca="1" si="33"/>
        <v>8</v>
      </c>
      <c r="U222" s="18">
        <f ca="1">VLOOKUP(T222,'salary scales'!$A$1:$F$10,S222+1,FALSE)</f>
        <v>1861.13</v>
      </c>
      <c r="V222" s="23">
        <f>VLOOKUP(P222,functions!$A$2:$H$69,5,FALSE)</f>
        <v>1</v>
      </c>
      <c r="X222" s="18">
        <f t="shared" ca="1" si="34"/>
        <v>1861.13</v>
      </c>
      <c r="Y222" s="18">
        <f t="shared" ca="1" si="35"/>
        <v>148.8904</v>
      </c>
      <c r="Z222" s="18">
        <f t="shared" ca="1" si="37"/>
        <v>995.87124999999992</v>
      </c>
      <c r="AA222" s="18">
        <f t="shared" ca="1" si="38"/>
        <v>144.23757500000002</v>
      </c>
      <c r="AB222" s="18">
        <f t="shared" ca="1" si="39"/>
        <v>31.639210000000006</v>
      </c>
      <c r="AC222" s="18">
        <f t="shared" ca="1" si="40"/>
        <v>41.689312000000001</v>
      </c>
      <c r="AD222" s="18">
        <f t="shared" ca="1" si="41"/>
        <v>86.542545000000004</v>
      </c>
      <c r="AE222" s="18">
        <f t="shared" ca="1" si="42"/>
        <v>10.050102000000001</v>
      </c>
      <c r="AF222" s="18">
        <f t="shared" ca="1" si="43"/>
        <v>75.888000000000019</v>
      </c>
      <c r="AG222" t="str">
        <f t="shared" si="36"/>
        <v/>
      </c>
    </row>
    <row r="223" spans="1:33" x14ac:dyDescent="0.3">
      <c r="A223" s="2" t="s">
        <v>218</v>
      </c>
      <c r="B223" t="s">
        <v>834</v>
      </c>
      <c r="D223" t="s">
        <v>524</v>
      </c>
      <c r="E223" s="1" t="s">
        <v>410</v>
      </c>
      <c r="F223" s="1" t="s">
        <v>465</v>
      </c>
      <c r="G223" s="7">
        <v>30036</v>
      </c>
      <c r="H223" s="7">
        <v>39913</v>
      </c>
      <c r="I223" s="1" t="s">
        <v>1081</v>
      </c>
      <c r="J223" s="47">
        <v>1</v>
      </c>
      <c r="K223" s="47">
        <v>1</v>
      </c>
      <c r="L223" s="49" t="s">
        <v>1422</v>
      </c>
      <c r="M223" s="6" t="s">
        <v>1281</v>
      </c>
      <c r="N223" s="6" t="s">
        <v>1435</v>
      </c>
      <c r="O223" s="6" t="s">
        <v>1446</v>
      </c>
      <c r="P223" s="12" t="s">
        <v>1054</v>
      </c>
      <c r="Q223" s="15" t="str">
        <f>VLOOKUP(P223,functions!$A$2:$H$69,3,FALSE)</f>
        <v>Production assistant</v>
      </c>
      <c r="R223" s="15"/>
      <c r="S223" s="17">
        <f>VLOOKUP(P223,functions!$A$2:$H$69,8,FALSE)</f>
        <v>1</v>
      </c>
      <c r="T223" s="17">
        <f t="shared" ca="1" si="33"/>
        <v>9</v>
      </c>
      <c r="U223" s="18">
        <f ca="1">VLOOKUP(T223,'salary scales'!$A$1:$F$10,S223+1,FALSE)</f>
        <v>1861.13</v>
      </c>
      <c r="V223" s="23">
        <f>VLOOKUP(P223,functions!$A$2:$H$69,5,FALSE)</f>
        <v>1.00064</v>
      </c>
      <c r="X223" s="18">
        <f t="shared" ca="1" si="34"/>
        <v>1862.3211232000001</v>
      </c>
      <c r="Y223" s="18">
        <f t="shared" ca="1" si="35"/>
        <v>148.98568985600002</v>
      </c>
      <c r="Z223" s="18">
        <f t="shared" ca="1" si="37"/>
        <v>995.87124999999992</v>
      </c>
      <c r="AA223" s="18">
        <f t="shared" ca="1" si="38"/>
        <v>144.32988704800002</v>
      </c>
      <c r="AB223" s="18">
        <f t="shared" ca="1" si="39"/>
        <v>31.659459094400002</v>
      </c>
      <c r="AC223" s="18">
        <f t="shared" ca="1" si="40"/>
        <v>41.715993159680004</v>
      </c>
      <c r="AD223" s="18">
        <f t="shared" ca="1" si="41"/>
        <v>86.597932228800005</v>
      </c>
      <c r="AE223" s="18">
        <f t="shared" ca="1" si="42"/>
        <v>10.056534065280001</v>
      </c>
      <c r="AF223" s="18">
        <f t="shared" ca="1" si="43"/>
        <v>75.936568320000021</v>
      </c>
      <c r="AG223" t="str">
        <f t="shared" si="36"/>
        <v/>
      </c>
    </row>
    <row r="224" spans="1:33" x14ac:dyDescent="0.3">
      <c r="A224" s="2" t="s">
        <v>219</v>
      </c>
      <c r="B224" t="s">
        <v>763</v>
      </c>
      <c r="C224" t="s">
        <v>741</v>
      </c>
      <c r="D224" t="s">
        <v>668</v>
      </c>
      <c r="E224" s="1" t="s">
        <v>1467</v>
      </c>
      <c r="F224" s="1" t="s">
        <v>465</v>
      </c>
      <c r="G224" s="7">
        <v>28048</v>
      </c>
      <c r="H224" s="7">
        <v>39454</v>
      </c>
      <c r="I224" s="1" t="s">
        <v>1081</v>
      </c>
      <c r="M224" s="6" t="s">
        <v>1281</v>
      </c>
      <c r="N224" s="6" t="s">
        <v>1435</v>
      </c>
      <c r="O224" s="6" t="s">
        <v>1446</v>
      </c>
      <c r="P224" s="12" t="s">
        <v>1054</v>
      </c>
      <c r="Q224" s="15" t="str">
        <f>VLOOKUP(P224,functions!$A$2:$H$69,3,FALSE)</f>
        <v>Production assistant</v>
      </c>
      <c r="R224" s="15"/>
      <c r="S224" s="17">
        <f>VLOOKUP(P224,functions!$A$2:$H$69,8,FALSE)</f>
        <v>1</v>
      </c>
      <c r="T224" s="17">
        <f t="shared" ca="1" si="33"/>
        <v>10</v>
      </c>
      <c r="U224" s="18" t="e">
        <f ca="1">VLOOKUP(T224,'salary scales'!$A$1:$F$10,S224+1,FALSE)</f>
        <v>#N/A</v>
      </c>
      <c r="V224" s="23">
        <f>VLOOKUP(P224,functions!$A$2:$H$69,5,FALSE)</f>
        <v>1.00064</v>
      </c>
      <c r="X224" s="18" t="e">
        <f t="shared" ca="1" si="34"/>
        <v>#N/A</v>
      </c>
      <c r="Y224" s="18" t="e">
        <f t="shared" ca="1" si="35"/>
        <v>#N/A</v>
      </c>
      <c r="Z224" s="18" t="e">
        <f t="shared" ca="1" si="37"/>
        <v>#N/A</v>
      </c>
      <c r="AA224" s="18" t="e">
        <f t="shared" ca="1" si="38"/>
        <v>#N/A</v>
      </c>
      <c r="AB224" s="18" t="e">
        <f t="shared" ca="1" si="39"/>
        <v>#N/A</v>
      </c>
      <c r="AC224" s="18" t="e">
        <f t="shared" ca="1" si="40"/>
        <v>#N/A</v>
      </c>
      <c r="AD224" s="18" t="e">
        <f t="shared" ca="1" si="41"/>
        <v>#N/A</v>
      </c>
      <c r="AE224" s="18" t="e">
        <f t="shared" ca="1" si="42"/>
        <v>#N/A</v>
      </c>
      <c r="AF224" s="18" t="e">
        <f t="shared" ca="1" si="43"/>
        <v>#N/A</v>
      </c>
      <c r="AG224" t="str">
        <f t="shared" si="36"/>
        <v/>
      </c>
    </row>
    <row r="225" spans="1:33" x14ac:dyDescent="0.3">
      <c r="A225" s="2" t="s">
        <v>220</v>
      </c>
      <c r="B225" t="s">
        <v>750</v>
      </c>
      <c r="D225" t="s">
        <v>662</v>
      </c>
      <c r="E225" s="1" t="s">
        <v>1467</v>
      </c>
      <c r="F225" s="1" t="s">
        <v>465</v>
      </c>
      <c r="G225" s="7">
        <v>27180</v>
      </c>
      <c r="H225" s="7">
        <v>39432</v>
      </c>
      <c r="I225" s="1" t="s">
        <v>1081</v>
      </c>
      <c r="J225" s="47">
        <v>2</v>
      </c>
      <c r="K225" s="47">
        <v>1</v>
      </c>
      <c r="L225" s="49" t="s">
        <v>1423</v>
      </c>
      <c r="M225" s="6" t="s">
        <v>1281</v>
      </c>
      <c r="N225" s="6" t="s">
        <v>1403</v>
      </c>
      <c r="O225" s="6" t="s">
        <v>1437</v>
      </c>
      <c r="P225" s="12" t="s">
        <v>1001</v>
      </c>
      <c r="Q225" s="15" t="str">
        <f>VLOOKUP(P225,functions!$A$2:$H$69,3,FALSE)</f>
        <v>Secretary</v>
      </c>
      <c r="R225" s="15"/>
      <c r="S225" s="17">
        <f>VLOOKUP(P225,functions!$A$2:$H$69,8,FALSE)</f>
        <v>2</v>
      </c>
      <c r="T225" s="17">
        <f t="shared" ca="1" si="33"/>
        <v>11</v>
      </c>
      <c r="U225" s="18" t="e">
        <f ca="1">VLOOKUP(T225,'salary scales'!$A$1:$F$10,S225+1,FALSE)</f>
        <v>#N/A</v>
      </c>
      <c r="V225" s="23">
        <f>VLOOKUP(P225,functions!$A$2:$H$69,5,FALSE)</f>
        <v>0.6</v>
      </c>
      <c r="X225" s="18" t="e">
        <f t="shared" ca="1" si="34"/>
        <v>#N/A</v>
      </c>
      <c r="Y225" s="18" t="e">
        <f t="shared" ca="1" si="35"/>
        <v>#N/A</v>
      </c>
      <c r="Z225" s="18" t="e">
        <f t="shared" ca="1" si="37"/>
        <v>#N/A</v>
      </c>
      <c r="AA225" s="18" t="e">
        <f t="shared" ca="1" si="38"/>
        <v>#N/A</v>
      </c>
      <c r="AB225" s="18" t="e">
        <f t="shared" ca="1" si="39"/>
        <v>#N/A</v>
      </c>
      <c r="AC225" s="18" t="e">
        <f t="shared" ca="1" si="40"/>
        <v>#N/A</v>
      </c>
      <c r="AD225" s="18" t="e">
        <f t="shared" ca="1" si="41"/>
        <v>#N/A</v>
      </c>
      <c r="AE225" s="18" t="e">
        <f t="shared" ca="1" si="42"/>
        <v>#N/A</v>
      </c>
      <c r="AF225" s="18" t="e">
        <f t="shared" ca="1" si="43"/>
        <v>#N/A</v>
      </c>
      <c r="AG225" t="str">
        <f t="shared" si="36"/>
        <v/>
      </c>
    </row>
    <row r="226" spans="1:33" x14ac:dyDescent="0.3">
      <c r="A226" s="2" t="s">
        <v>221</v>
      </c>
      <c r="B226" t="s">
        <v>790</v>
      </c>
      <c r="D226" t="s">
        <v>685</v>
      </c>
      <c r="E226" s="1" t="s">
        <v>1467</v>
      </c>
      <c r="F226" s="1" t="s">
        <v>465</v>
      </c>
      <c r="G226" s="7">
        <v>29923</v>
      </c>
      <c r="H226" s="7">
        <v>40974</v>
      </c>
      <c r="I226" s="1" t="s">
        <v>1081</v>
      </c>
      <c r="J226" s="47">
        <v>1</v>
      </c>
      <c r="K226" s="47">
        <v>1</v>
      </c>
      <c r="L226" s="49" t="s">
        <v>1422</v>
      </c>
      <c r="M226" s="6" t="s">
        <v>1281</v>
      </c>
      <c r="N226" s="6" t="s">
        <v>1405</v>
      </c>
      <c r="O226" s="6" t="s">
        <v>1444</v>
      </c>
      <c r="P226" s="12" t="s">
        <v>1078</v>
      </c>
      <c r="Q226" s="15" t="str">
        <f>VLOOKUP(P226,functions!$A$2:$H$69,3,FALSE)</f>
        <v>Receptionist</v>
      </c>
      <c r="R226" s="15"/>
      <c r="S226" s="17">
        <f>VLOOKUP(P226,functions!$A$2:$H$69,8,FALSE)</f>
        <v>2</v>
      </c>
      <c r="T226" s="17">
        <f t="shared" ca="1" si="33"/>
        <v>6</v>
      </c>
      <c r="U226" s="18">
        <f ca="1">VLOOKUP(T226,'salary scales'!$A$1:$F$10,S226+1,FALSE)</f>
        <v>1939.17</v>
      </c>
      <c r="V226" s="23">
        <f>VLOOKUP(P226,functions!$A$2:$H$69,5,FALSE)</f>
        <v>0.8</v>
      </c>
      <c r="X226" s="18">
        <f t="shared" ca="1" si="34"/>
        <v>1551.3360000000002</v>
      </c>
      <c r="Y226" s="18">
        <f t="shared" ca="1" si="35"/>
        <v>124.10688000000002</v>
      </c>
      <c r="Z226" s="18">
        <f t="shared" ca="1" si="37"/>
        <v>995.87124999999992</v>
      </c>
      <c r="AA226" s="18">
        <f t="shared" ca="1" si="38"/>
        <v>120.22854000000002</v>
      </c>
      <c r="AB226" s="18">
        <f t="shared" ca="1" si="39"/>
        <v>26.372712000000007</v>
      </c>
      <c r="AC226" s="18">
        <f t="shared" ca="1" si="40"/>
        <v>34.749926400000007</v>
      </c>
      <c r="AD226" s="18">
        <f t="shared" ca="1" si="41"/>
        <v>72.137124000000014</v>
      </c>
      <c r="AE226" s="18">
        <f t="shared" ca="1" si="42"/>
        <v>8.3772144000000015</v>
      </c>
      <c r="AF226" s="18">
        <f t="shared" ca="1" si="43"/>
        <v>66.953600000000023</v>
      </c>
      <c r="AG226" t="str">
        <f t="shared" si="36"/>
        <v/>
      </c>
    </row>
    <row r="227" spans="1:33" x14ac:dyDescent="0.3">
      <c r="A227" s="2" t="s">
        <v>222</v>
      </c>
      <c r="B227" t="s">
        <v>791</v>
      </c>
      <c r="D227" t="s">
        <v>452</v>
      </c>
      <c r="E227" s="1" t="s">
        <v>410</v>
      </c>
      <c r="F227" s="1" t="s">
        <v>465</v>
      </c>
      <c r="G227" s="7">
        <v>33056</v>
      </c>
      <c r="H227" s="7">
        <v>39735</v>
      </c>
      <c r="I227" s="1" t="s">
        <v>1081</v>
      </c>
      <c r="J227" s="47">
        <v>3</v>
      </c>
      <c r="K227" s="47">
        <v>1</v>
      </c>
      <c r="L227" s="49" t="s">
        <v>1422</v>
      </c>
      <c r="M227" s="6" t="s">
        <v>1283</v>
      </c>
      <c r="N227" s="6" t="s">
        <v>1440</v>
      </c>
      <c r="O227" s="6" t="s">
        <v>1466</v>
      </c>
      <c r="P227" s="12" t="s">
        <v>1053</v>
      </c>
      <c r="Q227" s="15" t="str">
        <f>VLOOKUP(P227,functions!$A$2:$H$69,3,FALSE)</f>
        <v>Production worker</v>
      </c>
      <c r="R227" s="15"/>
      <c r="S227" s="17">
        <f>VLOOKUP(P227,functions!$A$2:$H$69,8,FALSE)</f>
        <v>2</v>
      </c>
      <c r="T227" s="17">
        <f t="shared" ca="1" si="33"/>
        <v>10</v>
      </c>
      <c r="U227" s="18" t="e">
        <f ca="1">VLOOKUP(T227,'salary scales'!$A$1:$F$10,S227+1,FALSE)</f>
        <v>#N/A</v>
      </c>
      <c r="V227" s="23">
        <f>VLOOKUP(P227,functions!$A$2:$H$69,5,FALSE)</f>
        <v>1.00064</v>
      </c>
      <c r="X227" s="18" t="e">
        <f t="shared" ca="1" si="34"/>
        <v>#N/A</v>
      </c>
      <c r="Y227" s="18" t="e">
        <f t="shared" ca="1" si="35"/>
        <v>#N/A</v>
      </c>
      <c r="Z227" s="18" t="e">
        <f t="shared" ca="1" si="37"/>
        <v>#N/A</v>
      </c>
      <c r="AA227" s="18" t="e">
        <f t="shared" ca="1" si="38"/>
        <v>#N/A</v>
      </c>
      <c r="AB227" s="18" t="e">
        <f t="shared" ca="1" si="39"/>
        <v>#N/A</v>
      </c>
      <c r="AC227" s="18" t="e">
        <f t="shared" ca="1" si="40"/>
        <v>#N/A</v>
      </c>
      <c r="AD227" s="18" t="e">
        <f t="shared" ca="1" si="41"/>
        <v>#N/A</v>
      </c>
      <c r="AE227" s="18" t="e">
        <f t="shared" ca="1" si="42"/>
        <v>#N/A</v>
      </c>
      <c r="AF227" s="18" t="e">
        <f t="shared" ca="1" si="43"/>
        <v>#N/A</v>
      </c>
      <c r="AG227" t="str">
        <f t="shared" si="36"/>
        <v/>
      </c>
    </row>
    <row r="228" spans="1:33" x14ac:dyDescent="0.3">
      <c r="A228" s="2" t="s">
        <v>223</v>
      </c>
      <c r="B228" t="s">
        <v>796</v>
      </c>
      <c r="D228" t="s">
        <v>454</v>
      </c>
      <c r="E228" s="1" t="s">
        <v>410</v>
      </c>
      <c r="F228" s="1" t="s">
        <v>465</v>
      </c>
      <c r="G228" s="7">
        <v>21055</v>
      </c>
      <c r="H228" s="7">
        <v>40203</v>
      </c>
      <c r="I228" s="1" t="s">
        <v>1081</v>
      </c>
      <c r="M228" s="6" t="s">
        <v>1281</v>
      </c>
      <c r="N228" s="6" t="s">
        <v>1435</v>
      </c>
      <c r="O228" s="6" t="s">
        <v>1446</v>
      </c>
      <c r="P228" s="12" t="s">
        <v>1052</v>
      </c>
      <c r="Q228" s="15" t="str">
        <f>VLOOKUP(P228,functions!$A$2:$H$69,3,FALSE)</f>
        <v>Team leader</v>
      </c>
      <c r="R228" s="15" t="s">
        <v>1083</v>
      </c>
      <c r="S228" s="17">
        <f>VLOOKUP(P228,functions!$A$2:$H$69,8,FALSE)</f>
        <v>3</v>
      </c>
      <c r="T228" s="17">
        <f t="shared" ca="1" si="33"/>
        <v>8</v>
      </c>
      <c r="U228" s="18">
        <f ca="1">VLOOKUP(T228,'salary scales'!$A$1:$F$10,S228+1,FALSE)</f>
        <v>2124.06</v>
      </c>
      <c r="V228" s="23">
        <f>VLOOKUP(P228,functions!$A$2:$H$69,5,FALSE)</f>
        <v>1.00064</v>
      </c>
      <c r="X228" s="18">
        <f t="shared" ca="1" si="34"/>
        <v>2125.4193983999999</v>
      </c>
      <c r="Y228" s="18">
        <f t="shared" ca="1" si="35"/>
        <v>170.033551872</v>
      </c>
      <c r="Z228" s="18">
        <f t="shared" ca="1" si="37"/>
        <v>995.87124999999992</v>
      </c>
      <c r="AA228" s="18">
        <f t="shared" ca="1" si="38"/>
        <v>164.72000337599999</v>
      </c>
      <c r="AB228" s="18">
        <f t="shared" ca="1" si="39"/>
        <v>36.132129772799999</v>
      </c>
      <c r="AC228" s="18">
        <f t="shared" ca="1" si="40"/>
        <v>47.609394524159995</v>
      </c>
      <c r="AD228" s="18">
        <f t="shared" ca="1" si="41"/>
        <v>98.832002025599991</v>
      </c>
      <c r="AE228" s="18">
        <f t="shared" ca="1" si="42"/>
        <v>11.47726475136</v>
      </c>
      <c r="AF228" s="18">
        <f t="shared" ca="1" si="43"/>
        <v>102.24639583999999</v>
      </c>
      <c r="AG228" t="str">
        <f t="shared" si="36"/>
        <v/>
      </c>
    </row>
    <row r="229" spans="1:33" x14ac:dyDescent="0.3">
      <c r="A229" s="2" t="s">
        <v>224</v>
      </c>
      <c r="B229" t="s">
        <v>853</v>
      </c>
      <c r="D229" t="s">
        <v>709</v>
      </c>
      <c r="E229" s="1" t="s">
        <v>1467</v>
      </c>
      <c r="F229" s="1" t="s">
        <v>465</v>
      </c>
      <c r="G229" s="7">
        <v>20158</v>
      </c>
      <c r="H229" s="7">
        <v>39332</v>
      </c>
      <c r="I229" s="1" t="s">
        <v>1081</v>
      </c>
      <c r="M229" s="6" t="s">
        <v>1281</v>
      </c>
      <c r="N229" s="6" t="s">
        <v>1403</v>
      </c>
      <c r="O229" s="6" t="s">
        <v>1456</v>
      </c>
      <c r="P229" s="12" t="s">
        <v>1055</v>
      </c>
      <c r="Q229" s="15" t="str">
        <f>VLOOKUP(P229,functions!$A$2:$H$69,3,FALSE)</f>
        <v>Head of Distribution</v>
      </c>
      <c r="R229" s="15"/>
      <c r="S229" s="17">
        <f>VLOOKUP(P229,functions!$A$2:$H$69,8,FALSE)</f>
        <v>4</v>
      </c>
      <c r="T229" s="17">
        <f t="shared" ca="1" si="33"/>
        <v>11</v>
      </c>
      <c r="U229" s="18" t="e">
        <f ca="1">VLOOKUP(T229,'salary scales'!$A$1:$F$10,S229+1,FALSE)</f>
        <v>#N/A</v>
      </c>
      <c r="V229" s="23">
        <f>VLOOKUP(P229,functions!$A$2:$H$69,5,FALSE)</f>
        <v>1</v>
      </c>
      <c r="X229" s="18" t="e">
        <f t="shared" ca="1" si="34"/>
        <v>#N/A</v>
      </c>
      <c r="Y229" s="18" t="e">
        <f t="shared" ca="1" si="35"/>
        <v>#N/A</v>
      </c>
      <c r="Z229" s="18" t="e">
        <f t="shared" ca="1" si="37"/>
        <v>#N/A</v>
      </c>
      <c r="AA229" s="18" t="e">
        <f t="shared" ca="1" si="38"/>
        <v>#N/A</v>
      </c>
      <c r="AB229" s="18" t="e">
        <f t="shared" ca="1" si="39"/>
        <v>#N/A</v>
      </c>
      <c r="AC229" s="18" t="e">
        <f t="shared" ca="1" si="40"/>
        <v>#N/A</v>
      </c>
      <c r="AD229" s="18" t="e">
        <f t="shared" ca="1" si="41"/>
        <v>#N/A</v>
      </c>
      <c r="AE229" s="18" t="e">
        <f t="shared" ca="1" si="42"/>
        <v>#N/A</v>
      </c>
      <c r="AF229" s="18" t="e">
        <f t="shared" ca="1" si="43"/>
        <v>#N/A</v>
      </c>
      <c r="AG229" t="str">
        <f t="shared" si="36"/>
        <v/>
      </c>
    </row>
    <row r="230" spans="1:33" x14ac:dyDescent="0.3">
      <c r="A230" s="2" t="s">
        <v>225</v>
      </c>
      <c r="B230" t="s">
        <v>840</v>
      </c>
      <c r="D230" t="s">
        <v>531</v>
      </c>
      <c r="E230" s="1" t="s">
        <v>410</v>
      </c>
      <c r="F230" s="1" t="s">
        <v>465</v>
      </c>
      <c r="G230" s="7">
        <v>33213</v>
      </c>
      <c r="H230" s="7">
        <v>40231</v>
      </c>
      <c r="I230" s="1" t="s">
        <v>1081</v>
      </c>
      <c r="M230" s="6" t="s">
        <v>1283</v>
      </c>
      <c r="N230" s="6" t="s">
        <v>1439</v>
      </c>
      <c r="O230" s="6" t="s">
        <v>1448</v>
      </c>
      <c r="P230" s="12" t="s">
        <v>1068</v>
      </c>
      <c r="Q230" s="15" t="str">
        <f>VLOOKUP(P230,functions!$A$2:$H$69,3,FALSE)</f>
        <v>Team Leader Distribution</v>
      </c>
      <c r="R230" s="15" t="s">
        <v>1083</v>
      </c>
      <c r="S230" s="17">
        <f>VLOOKUP(P230,functions!$A$2:$H$69,8,FALSE)</f>
        <v>3</v>
      </c>
      <c r="T230" s="17">
        <f t="shared" ca="1" si="33"/>
        <v>8</v>
      </c>
      <c r="U230" s="18">
        <f ca="1">VLOOKUP(T230,'salary scales'!$A$1:$F$10,S230+1,FALSE)</f>
        <v>2124.06</v>
      </c>
      <c r="V230" s="23">
        <f>VLOOKUP(P230,functions!$A$2:$H$69,5,FALSE)</f>
        <v>1</v>
      </c>
      <c r="X230" s="18">
        <f t="shared" ca="1" si="34"/>
        <v>2124.06</v>
      </c>
      <c r="Y230" s="18">
        <f t="shared" ca="1" si="35"/>
        <v>169.9248</v>
      </c>
      <c r="Z230" s="18">
        <f t="shared" ca="1" si="37"/>
        <v>995.87124999999992</v>
      </c>
      <c r="AA230" s="18">
        <f t="shared" ca="1" si="38"/>
        <v>164.61464999999998</v>
      </c>
      <c r="AB230" s="18">
        <f t="shared" ca="1" si="39"/>
        <v>36.109020000000001</v>
      </c>
      <c r="AC230" s="18">
        <f t="shared" ca="1" si="40"/>
        <v>47.578944</v>
      </c>
      <c r="AD230" s="18">
        <f t="shared" ca="1" si="41"/>
        <v>98.768789999999996</v>
      </c>
      <c r="AE230" s="18">
        <f t="shared" ca="1" si="42"/>
        <v>11.469924000000001</v>
      </c>
      <c r="AF230" s="18">
        <f t="shared" ca="1" si="43"/>
        <v>102.181</v>
      </c>
      <c r="AG230" t="str">
        <f t="shared" si="36"/>
        <v/>
      </c>
    </row>
    <row r="231" spans="1:33" x14ac:dyDescent="0.3">
      <c r="A231" s="2" t="s">
        <v>226</v>
      </c>
      <c r="B231" t="s">
        <v>836</v>
      </c>
      <c r="D231" t="s">
        <v>478</v>
      </c>
      <c r="E231" s="1" t="s">
        <v>410</v>
      </c>
      <c r="F231" s="1" t="s">
        <v>465</v>
      </c>
      <c r="G231" s="7">
        <v>21094</v>
      </c>
      <c r="H231" s="7">
        <v>39790</v>
      </c>
      <c r="I231" s="1" t="s">
        <v>1081</v>
      </c>
      <c r="J231" s="47">
        <v>1</v>
      </c>
      <c r="K231" s="47">
        <v>1</v>
      </c>
      <c r="L231" s="49" t="s">
        <v>1422</v>
      </c>
      <c r="M231" s="6" t="s">
        <v>1281</v>
      </c>
      <c r="N231" s="6" t="s">
        <v>1435</v>
      </c>
      <c r="O231" s="6" t="s">
        <v>1443</v>
      </c>
      <c r="P231" s="12" t="s">
        <v>1053</v>
      </c>
      <c r="Q231" s="15" t="str">
        <f>VLOOKUP(P231,functions!$A$2:$H$69,3,FALSE)</f>
        <v>Production worker</v>
      </c>
      <c r="R231" s="15"/>
      <c r="S231" s="17">
        <f>VLOOKUP(P231,functions!$A$2:$H$69,8,FALSE)</f>
        <v>2</v>
      </c>
      <c r="T231" s="17">
        <f t="shared" ca="1" si="33"/>
        <v>10</v>
      </c>
      <c r="U231" s="18" t="e">
        <f ca="1">VLOOKUP(T231,'salary scales'!$A$1:$F$10,S231+1,FALSE)</f>
        <v>#N/A</v>
      </c>
      <c r="V231" s="23">
        <f>VLOOKUP(P231,functions!$A$2:$H$69,5,FALSE)</f>
        <v>1.00064</v>
      </c>
      <c r="X231" s="18" t="e">
        <f t="shared" ca="1" si="34"/>
        <v>#N/A</v>
      </c>
      <c r="Y231" s="18" t="e">
        <f t="shared" ca="1" si="35"/>
        <v>#N/A</v>
      </c>
      <c r="Z231" s="18" t="e">
        <f t="shared" ca="1" si="37"/>
        <v>#N/A</v>
      </c>
      <c r="AA231" s="18" t="e">
        <f t="shared" ca="1" si="38"/>
        <v>#N/A</v>
      </c>
      <c r="AB231" s="18" t="e">
        <f t="shared" ca="1" si="39"/>
        <v>#N/A</v>
      </c>
      <c r="AC231" s="18" t="e">
        <f t="shared" ca="1" si="40"/>
        <v>#N/A</v>
      </c>
      <c r="AD231" s="18" t="e">
        <f t="shared" ca="1" si="41"/>
        <v>#N/A</v>
      </c>
      <c r="AE231" s="18" t="e">
        <f t="shared" ca="1" si="42"/>
        <v>#N/A</v>
      </c>
      <c r="AF231" s="18" t="e">
        <f t="shared" ca="1" si="43"/>
        <v>#N/A</v>
      </c>
      <c r="AG231" t="str">
        <f t="shared" si="36"/>
        <v/>
      </c>
    </row>
    <row r="232" spans="1:33" x14ac:dyDescent="0.3">
      <c r="A232" s="2" t="s">
        <v>227</v>
      </c>
      <c r="B232" t="s">
        <v>837</v>
      </c>
      <c r="D232" t="s">
        <v>525</v>
      </c>
      <c r="E232" s="1" t="s">
        <v>410</v>
      </c>
      <c r="F232" s="1" t="s">
        <v>465</v>
      </c>
      <c r="G232" s="7">
        <v>28547</v>
      </c>
      <c r="H232" s="7">
        <v>39873</v>
      </c>
      <c r="I232" s="1" t="s">
        <v>1420</v>
      </c>
      <c r="J232" s="47">
        <v>2</v>
      </c>
      <c r="K232" s="47">
        <v>2</v>
      </c>
      <c r="L232" s="49" t="s">
        <v>1423</v>
      </c>
      <c r="M232" s="6" t="s">
        <v>1281</v>
      </c>
      <c r="N232" s="6" t="s">
        <v>1435</v>
      </c>
      <c r="O232" s="6" t="s">
        <v>1464</v>
      </c>
      <c r="P232" s="12" t="s">
        <v>1050</v>
      </c>
      <c r="Q232" s="15" t="str">
        <f>VLOOKUP(P232,functions!$A$2:$H$69,3,FALSE)</f>
        <v>Process manager</v>
      </c>
      <c r="R232" s="15"/>
      <c r="S232" s="17">
        <f>VLOOKUP(P232,functions!$A$2:$H$69,8,FALSE)</f>
        <v>4</v>
      </c>
      <c r="T232" s="17">
        <f t="shared" ca="1" si="33"/>
        <v>9</v>
      </c>
      <c r="U232" s="18">
        <f ca="1">VLOOKUP(T232,'salary scales'!$A$1:$F$10,S232+1,FALSE)</f>
        <v>2277.9499999999998</v>
      </c>
      <c r="V232" s="23">
        <f>VLOOKUP(P232,functions!$A$2:$H$69,5,FALSE)</f>
        <v>1</v>
      </c>
      <c r="X232" s="18">
        <f t="shared" ca="1" si="34"/>
        <v>2277.9499999999998</v>
      </c>
      <c r="Y232" s="18">
        <f t="shared" ca="1" si="35"/>
        <v>182.23599999999999</v>
      </c>
      <c r="Z232" s="18">
        <f t="shared" ca="1" si="37"/>
        <v>995.87124999999992</v>
      </c>
      <c r="AA232" s="18">
        <f t="shared" ca="1" si="38"/>
        <v>176.54112499999999</v>
      </c>
      <c r="AB232" s="18">
        <f t="shared" ca="1" si="39"/>
        <v>38.725149999999999</v>
      </c>
      <c r="AC232" s="18">
        <f t="shared" ca="1" si="40"/>
        <v>51.026079999999993</v>
      </c>
      <c r="AD232" s="18">
        <f t="shared" ca="1" si="41"/>
        <v>105.92467499999999</v>
      </c>
      <c r="AE232" s="18">
        <f t="shared" ca="1" si="42"/>
        <v>12.300929999999999</v>
      </c>
      <c r="AF232" s="18">
        <f t="shared" ca="1" si="43"/>
        <v>117.57</v>
      </c>
      <c r="AG232" t="str">
        <f t="shared" si="36"/>
        <v/>
      </c>
    </row>
    <row r="233" spans="1:33" x14ac:dyDescent="0.3">
      <c r="A233" s="2" t="s">
        <v>228</v>
      </c>
      <c r="B233" t="s">
        <v>838</v>
      </c>
      <c r="C233" t="s">
        <v>743</v>
      </c>
      <c r="D233" t="s">
        <v>526</v>
      </c>
      <c r="E233" s="1" t="s">
        <v>410</v>
      </c>
      <c r="F233" s="1" t="s">
        <v>465</v>
      </c>
      <c r="G233" s="7">
        <v>21916</v>
      </c>
      <c r="H233" s="7">
        <v>41306</v>
      </c>
      <c r="I233" s="1" t="s">
        <v>1081</v>
      </c>
      <c r="J233" s="47">
        <v>5</v>
      </c>
      <c r="K233" s="47">
        <v>5</v>
      </c>
      <c r="L233" s="49" t="s">
        <v>1424</v>
      </c>
      <c r="M233" s="6" t="s">
        <v>1281</v>
      </c>
      <c r="N233" s="6" t="s">
        <v>1435</v>
      </c>
      <c r="O233" s="6" t="s">
        <v>1464</v>
      </c>
      <c r="P233" s="12" t="s">
        <v>1051</v>
      </c>
      <c r="Q233" s="15" t="str">
        <f>VLOOKUP(P233,functions!$A$2:$H$69,3,FALSE)</f>
        <v>Planner</v>
      </c>
      <c r="R233" s="15"/>
      <c r="S233" s="17">
        <f>VLOOKUP(P233,functions!$A$2:$H$69,8,FALSE)</f>
        <v>3</v>
      </c>
      <c r="T233" s="17">
        <f t="shared" ca="1" si="33"/>
        <v>5</v>
      </c>
      <c r="U233" s="18">
        <f ca="1">VLOOKUP(T233,'salary scales'!$A$1:$F$10,S233+1,FALSE)</f>
        <v>1975.67</v>
      </c>
      <c r="V233" s="23">
        <f>VLOOKUP(P233,functions!$A$2:$H$69,5,FALSE)</f>
        <v>1</v>
      </c>
      <c r="X233" s="18">
        <f t="shared" ca="1" si="34"/>
        <v>1975.67</v>
      </c>
      <c r="Y233" s="18">
        <f t="shared" ca="1" si="35"/>
        <v>158.05360000000002</v>
      </c>
      <c r="Z233" s="18">
        <f t="shared" ca="1" si="37"/>
        <v>995.87124999999992</v>
      </c>
      <c r="AA233" s="18">
        <f t="shared" ca="1" si="38"/>
        <v>153.11442500000001</v>
      </c>
      <c r="AB233" s="18">
        <f t="shared" ca="1" si="39"/>
        <v>33.586390000000002</v>
      </c>
      <c r="AC233" s="18">
        <f t="shared" ca="1" si="40"/>
        <v>44.255008000000004</v>
      </c>
      <c r="AD233" s="18">
        <f t="shared" ca="1" si="41"/>
        <v>91.868655000000004</v>
      </c>
      <c r="AE233" s="18">
        <f t="shared" ca="1" si="42"/>
        <v>10.668618</v>
      </c>
      <c r="AF233" s="18">
        <f t="shared" ca="1" si="43"/>
        <v>87.342000000000013</v>
      </c>
      <c r="AG233">
        <f t="shared" si="36"/>
        <v>1</v>
      </c>
    </row>
    <row r="234" spans="1:33" x14ac:dyDescent="0.3">
      <c r="A234" s="2" t="s">
        <v>229</v>
      </c>
      <c r="B234" t="s">
        <v>797</v>
      </c>
      <c r="D234" t="s">
        <v>455</v>
      </c>
      <c r="E234" s="1" t="s">
        <v>410</v>
      </c>
      <c r="F234" s="1" t="s">
        <v>465</v>
      </c>
      <c r="G234" s="7">
        <v>30452</v>
      </c>
      <c r="H234" s="7">
        <v>39373</v>
      </c>
      <c r="I234" s="1" t="s">
        <v>1081</v>
      </c>
      <c r="M234" s="6" t="s">
        <v>1281</v>
      </c>
      <c r="N234" s="6" t="s">
        <v>1335</v>
      </c>
      <c r="O234" s="6" t="s">
        <v>1445</v>
      </c>
      <c r="P234" s="12" t="s">
        <v>1021</v>
      </c>
      <c r="Q234" s="15" t="str">
        <f>VLOOKUP(P234,functions!$A$2:$H$69,3,FALSE)</f>
        <v>In-house sales employee</v>
      </c>
      <c r="R234" s="15"/>
      <c r="S234" s="17">
        <f>VLOOKUP(P234,functions!$A$2:$H$69,8,FALSE)</f>
        <v>3</v>
      </c>
      <c r="T234" s="17">
        <f t="shared" ca="1" si="33"/>
        <v>11</v>
      </c>
      <c r="U234" s="18" t="e">
        <f ca="1">VLOOKUP(T234,'salary scales'!$A$1:$F$10,S234+1,FALSE)</f>
        <v>#N/A</v>
      </c>
      <c r="V234" s="23">
        <f>VLOOKUP(P234,functions!$A$2:$H$69,5,FALSE)</f>
        <v>0.6</v>
      </c>
      <c r="X234" s="18" t="e">
        <f t="shared" ca="1" si="34"/>
        <v>#N/A</v>
      </c>
      <c r="Y234" s="18" t="e">
        <f t="shared" ca="1" si="35"/>
        <v>#N/A</v>
      </c>
      <c r="Z234" s="18" t="e">
        <f t="shared" ca="1" si="37"/>
        <v>#N/A</v>
      </c>
      <c r="AA234" s="18" t="e">
        <f t="shared" ca="1" si="38"/>
        <v>#N/A</v>
      </c>
      <c r="AB234" s="18" t="e">
        <f t="shared" ca="1" si="39"/>
        <v>#N/A</v>
      </c>
      <c r="AC234" s="18" t="e">
        <f t="shared" ca="1" si="40"/>
        <v>#N/A</v>
      </c>
      <c r="AD234" s="18" t="e">
        <f t="shared" ca="1" si="41"/>
        <v>#N/A</v>
      </c>
      <c r="AE234" s="18" t="e">
        <f t="shared" ca="1" si="42"/>
        <v>#N/A</v>
      </c>
      <c r="AF234" s="18" t="e">
        <f t="shared" ca="1" si="43"/>
        <v>#N/A</v>
      </c>
      <c r="AG234" t="str">
        <f t="shared" si="36"/>
        <v/>
      </c>
    </row>
    <row r="235" spans="1:33" x14ac:dyDescent="0.3">
      <c r="A235" s="2" t="s">
        <v>230</v>
      </c>
      <c r="B235" t="s">
        <v>799</v>
      </c>
      <c r="C235" t="s">
        <v>782</v>
      </c>
      <c r="D235" t="s">
        <v>456</v>
      </c>
      <c r="E235" s="1" t="s">
        <v>410</v>
      </c>
      <c r="F235" s="1" t="s">
        <v>465</v>
      </c>
      <c r="G235" s="7">
        <v>27379</v>
      </c>
      <c r="H235" s="7">
        <v>39881</v>
      </c>
      <c r="I235" s="1" t="s">
        <v>1081</v>
      </c>
      <c r="M235" s="6" t="s">
        <v>1281</v>
      </c>
      <c r="N235" s="6" t="s">
        <v>1435</v>
      </c>
      <c r="O235" s="6" t="s">
        <v>1464</v>
      </c>
      <c r="P235" s="12" t="s">
        <v>1050</v>
      </c>
      <c r="Q235" s="15" t="str">
        <f>VLOOKUP(P235,functions!$A$2:$H$69,3,FALSE)</f>
        <v>Process manager</v>
      </c>
      <c r="R235" s="15"/>
      <c r="S235" s="17">
        <f>VLOOKUP(P235,functions!$A$2:$H$69,8,FALSE)</f>
        <v>4</v>
      </c>
      <c r="T235" s="17">
        <f t="shared" ca="1" si="33"/>
        <v>9</v>
      </c>
      <c r="U235" s="18">
        <f ca="1">VLOOKUP(T235,'salary scales'!$A$1:$F$10,S235+1,FALSE)</f>
        <v>2277.9499999999998</v>
      </c>
      <c r="V235" s="23">
        <f>VLOOKUP(P235,functions!$A$2:$H$69,5,FALSE)</f>
        <v>1</v>
      </c>
      <c r="X235" s="18">
        <f t="shared" ca="1" si="34"/>
        <v>2277.9499999999998</v>
      </c>
      <c r="Y235" s="18">
        <f t="shared" ca="1" si="35"/>
        <v>182.23599999999999</v>
      </c>
      <c r="Z235" s="18">
        <f t="shared" ca="1" si="37"/>
        <v>995.87124999999992</v>
      </c>
      <c r="AA235" s="18">
        <f t="shared" ca="1" si="38"/>
        <v>176.54112499999999</v>
      </c>
      <c r="AB235" s="18">
        <f t="shared" ca="1" si="39"/>
        <v>38.725149999999999</v>
      </c>
      <c r="AC235" s="18">
        <f t="shared" ca="1" si="40"/>
        <v>51.026079999999993</v>
      </c>
      <c r="AD235" s="18">
        <f t="shared" ca="1" si="41"/>
        <v>105.92467499999999</v>
      </c>
      <c r="AE235" s="18">
        <f t="shared" ca="1" si="42"/>
        <v>12.300929999999999</v>
      </c>
      <c r="AF235" s="18">
        <f t="shared" ca="1" si="43"/>
        <v>117.57</v>
      </c>
      <c r="AG235" t="str">
        <f t="shared" si="36"/>
        <v/>
      </c>
    </row>
    <row r="236" spans="1:33" x14ac:dyDescent="0.3">
      <c r="A236" s="2" t="s">
        <v>231</v>
      </c>
      <c r="B236" t="s">
        <v>970</v>
      </c>
      <c r="D236" t="s">
        <v>633</v>
      </c>
      <c r="E236" s="1" t="s">
        <v>410</v>
      </c>
      <c r="F236" s="1" t="s">
        <v>465</v>
      </c>
      <c r="G236" s="7">
        <v>25965</v>
      </c>
      <c r="H236" s="7">
        <v>39354</v>
      </c>
      <c r="I236" s="1" t="s">
        <v>1081</v>
      </c>
      <c r="J236" s="47">
        <v>1</v>
      </c>
      <c r="K236" s="47">
        <v>1</v>
      </c>
      <c r="L236" s="49" t="s">
        <v>1423</v>
      </c>
      <c r="M236" s="6" t="s">
        <v>1281</v>
      </c>
      <c r="N236" s="6" t="s">
        <v>1405</v>
      </c>
      <c r="O236" s="6" t="s">
        <v>1279</v>
      </c>
      <c r="P236" s="12" t="s">
        <v>1063</v>
      </c>
      <c r="Q236" s="15" t="str">
        <f>VLOOKUP(P236,functions!$A$2:$H$69,3,FALSE)</f>
        <v>cook</v>
      </c>
      <c r="R236" s="15"/>
      <c r="S236" s="17">
        <f>VLOOKUP(P236,functions!$A$2:$H$69,8,FALSE)</f>
        <v>3</v>
      </c>
      <c r="T236" s="17">
        <f t="shared" ca="1" si="33"/>
        <v>11</v>
      </c>
      <c r="U236" s="18" t="e">
        <f ca="1">VLOOKUP(T236,'salary scales'!$A$1:$F$10,S236+1,FALSE)</f>
        <v>#N/A</v>
      </c>
      <c r="V236" s="23">
        <f>VLOOKUP(P236,functions!$A$2:$H$69,5,FALSE)</f>
        <v>1</v>
      </c>
      <c r="X236" s="18" t="e">
        <f t="shared" ca="1" si="34"/>
        <v>#N/A</v>
      </c>
      <c r="Y236" s="18" t="e">
        <f t="shared" ca="1" si="35"/>
        <v>#N/A</v>
      </c>
      <c r="Z236" s="18" t="e">
        <f t="shared" ca="1" si="37"/>
        <v>#N/A</v>
      </c>
      <c r="AA236" s="18" t="e">
        <f t="shared" ca="1" si="38"/>
        <v>#N/A</v>
      </c>
      <c r="AB236" s="18" t="e">
        <f t="shared" ca="1" si="39"/>
        <v>#N/A</v>
      </c>
      <c r="AC236" s="18" t="e">
        <f t="shared" ca="1" si="40"/>
        <v>#N/A</v>
      </c>
      <c r="AD236" s="18" t="e">
        <f t="shared" ca="1" si="41"/>
        <v>#N/A</v>
      </c>
      <c r="AE236" s="18" t="e">
        <f t="shared" ca="1" si="42"/>
        <v>#N/A</v>
      </c>
      <c r="AF236" s="18" t="e">
        <f t="shared" ca="1" si="43"/>
        <v>#N/A</v>
      </c>
      <c r="AG236" t="str">
        <f t="shared" si="36"/>
        <v/>
      </c>
    </row>
    <row r="237" spans="1:33" x14ac:dyDescent="0.3">
      <c r="A237" s="2" t="s">
        <v>232</v>
      </c>
      <c r="B237" t="s">
        <v>912</v>
      </c>
      <c r="D237" t="s">
        <v>532</v>
      </c>
      <c r="E237" s="1" t="s">
        <v>410</v>
      </c>
      <c r="F237" s="1" t="s">
        <v>465</v>
      </c>
      <c r="G237" s="7">
        <v>23750</v>
      </c>
      <c r="H237" s="7">
        <v>40468</v>
      </c>
      <c r="I237" s="1" t="s">
        <v>1081</v>
      </c>
      <c r="J237" s="47">
        <v>8</v>
      </c>
      <c r="K237" s="47">
        <v>5</v>
      </c>
      <c r="L237" s="49" t="s">
        <v>1426</v>
      </c>
      <c r="M237" s="6" t="s">
        <v>1281</v>
      </c>
      <c r="N237" s="6" t="s">
        <v>1042</v>
      </c>
      <c r="O237" s="6" t="s">
        <v>1455</v>
      </c>
      <c r="P237" s="12" t="s">
        <v>1007</v>
      </c>
      <c r="Q237" s="15" t="str">
        <f>VLOOKUP(P237,functions!$A$2:$H$69,3,FALSE)</f>
        <v>Website administrator</v>
      </c>
      <c r="R237" s="15"/>
      <c r="S237" s="17">
        <f>VLOOKUP(P237,functions!$A$2:$H$69,8,FALSE)</f>
        <v>3</v>
      </c>
      <c r="T237" s="17">
        <f t="shared" ca="1" si="33"/>
        <v>8</v>
      </c>
      <c r="U237" s="18">
        <f ca="1">VLOOKUP(T237,'salary scales'!$A$1:$F$10,S237+1,FALSE)</f>
        <v>2124.06</v>
      </c>
      <c r="V237" s="23">
        <f>VLOOKUP(P237,functions!$A$2:$H$69,5,FALSE)</f>
        <v>1</v>
      </c>
      <c r="X237" s="18">
        <f t="shared" ca="1" si="34"/>
        <v>2124.06</v>
      </c>
      <c r="Y237" s="18">
        <f t="shared" ca="1" si="35"/>
        <v>169.9248</v>
      </c>
      <c r="Z237" s="18">
        <f t="shared" ca="1" si="37"/>
        <v>995.87124999999992</v>
      </c>
      <c r="AA237" s="18">
        <f t="shared" ca="1" si="38"/>
        <v>164.61464999999998</v>
      </c>
      <c r="AB237" s="18">
        <f t="shared" ca="1" si="39"/>
        <v>36.109020000000001</v>
      </c>
      <c r="AC237" s="18">
        <f t="shared" ca="1" si="40"/>
        <v>47.578944</v>
      </c>
      <c r="AD237" s="18">
        <f t="shared" ca="1" si="41"/>
        <v>98.768789999999996</v>
      </c>
      <c r="AE237" s="18">
        <f t="shared" ca="1" si="42"/>
        <v>11.469924000000001</v>
      </c>
      <c r="AF237" s="18">
        <f t="shared" ca="1" si="43"/>
        <v>102.181</v>
      </c>
      <c r="AG237" t="str">
        <f t="shared" si="36"/>
        <v/>
      </c>
    </row>
    <row r="238" spans="1:33" x14ac:dyDescent="0.3">
      <c r="A238" s="2" t="s">
        <v>233</v>
      </c>
      <c r="B238" t="s">
        <v>777</v>
      </c>
      <c r="D238" t="s">
        <v>676</v>
      </c>
      <c r="E238" s="1" t="s">
        <v>1467</v>
      </c>
      <c r="F238" s="1" t="s">
        <v>465</v>
      </c>
      <c r="G238" s="7">
        <v>32886</v>
      </c>
      <c r="H238" s="7">
        <v>41394</v>
      </c>
      <c r="I238" s="1" t="s">
        <v>1081</v>
      </c>
      <c r="M238" s="6" t="s">
        <v>1281</v>
      </c>
      <c r="N238" s="6" t="s">
        <v>1403</v>
      </c>
      <c r="O238" s="6" t="s">
        <v>1456</v>
      </c>
      <c r="P238" s="12" t="s">
        <v>1001</v>
      </c>
      <c r="Q238" s="15" t="str">
        <f>VLOOKUP(P238,functions!$A$2:$H$69,3,FALSE)</f>
        <v>Secretary</v>
      </c>
      <c r="R238" s="15"/>
      <c r="S238" s="17">
        <f>VLOOKUP(P238,functions!$A$2:$H$69,8,FALSE)</f>
        <v>2</v>
      </c>
      <c r="T238" s="17">
        <f t="shared" ca="1" si="33"/>
        <v>5</v>
      </c>
      <c r="U238" s="18">
        <f ca="1">VLOOKUP(T238,'salary scales'!$A$1:$F$10,S238+1,FALSE)</f>
        <v>1899.07</v>
      </c>
      <c r="V238" s="23">
        <f>VLOOKUP(P238,functions!$A$2:$H$69,5,FALSE)</f>
        <v>0.6</v>
      </c>
      <c r="X238" s="18">
        <f t="shared" ca="1" si="34"/>
        <v>1139.442</v>
      </c>
      <c r="Y238" s="18">
        <f t="shared" ca="1" si="35"/>
        <v>91.155360000000002</v>
      </c>
      <c r="Z238" s="18">
        <f t="shared" ca="1" si="37"/>
        <v>995.87124999999992</v>
      </c>
      <c r="AA238" s="18">
        <f t="shared" ca="1" si="38"/>
        <v>88.306754999999995</v>
      </c>
      <c r="AB238" s="18">
        <f t="shared" ca="1" si="39"/>
        <v>19.370514</v>
      </c>
      <c r="AC238" s="18">
        <f t="shared" ca="1" si="40"/>
        <v>25.523500800000001</v>
      </c>
      <c r="AD238" s="18">
        <f t="shared" ca="1" si="41"/>
        <v>52.984053000000003</v>
      </c>
      <c r="AE238" s="18">
        <f t="shared" ca="1" si="42"/>
        <v>6.1529868000000008</v>
      </c>
      <c r="AF238" s="18">
        <f t="shared" ca="1" si="43"/>
        <v>47.809200000000004</v>
      </c>
      <c r="AG238" t="str">
        <f t="shared" si="36"/>
        <v/>
      </c>
    </row>
    <row r="239" spans="1:33" x14ac:dyDescent="0.3">
      <c r="A239" s="2" t="s">
        <v>234</v>
      </c>
      <c r="B239" t="s">
        <v>777</v>
      </c>
      <c r="D239" t="s">
        <v>441</v>
      </c>
      <c r="E239" s="1" t="s">
        <v>410</v>
      </c>
      <c r="F239" s="1" t="s">
        <v>465</v>
      </c>
      <c r="G239" s="7">
        <v>24100</v>
      </c>
      <c r="H239" s="7">
        <v>41047</v>
      </c>
      <c r="I239" s="1" t="s">
        <v>1081</v>
      </c>
      <c r="M239" s="6" t="s">
        <v>1281</v>
      </c>
      <c r="N239" s="6" t="s">
        <v>1435</v>
      </c>
      <c r="O239" s="6" t="s">
        <v>1446</v>
      </c>
      <c r="P239" s="12" t="s">
        <v>1052</v>
      </c>
      <c r="Q239" s="15" t="str">
        <f>VLOOKUP(P239,functions!$A$2:$H$69,3,FALSE)</f>
        <v>Team leader</v>
      </c>
      <c r="R239" s="15" t="s">
        <v>1083</v>
      </c>
      <c r="S239" s="17">
        <f>VLOOKUP(P239,functions!$A$2:$H$69,8,FALSE)</f>
        <v>3</v>
      </c>
      <c r="T239" s="17">
        <f t="shared" ca="1" si="33"/>
        <v>6</v>
      </c>
      <c r="U239" s="18">
        <f ca="1">VLOOKUP(T239,'salary scales'!$A$1:$F$10,S239+1,FALSE)</f>
        <v>2025.09</v>
      </c>
      <c r="V239" s="23">
        <f>VLOOKUP(P239,functions!$A$2:$H$69,5,FALSE)</f>
        <v>1.00064</v>
      </c>
      <c r="X239" s="18">
        <f t="shared" ca="1" si="34"/>
        <v>2026.3860576</v>
      </c>
      <c r="Y239" s="18">
        <f t="shared" ca="1" si="35"/>
        <v>162.11088460799999</v>
      </c>
      <c r="Z239" s="18">
        <f t="shared" ca="1" si="37"/>
        <v>995.87124999999992</v>
      </c>
      <c r="AA239" s="18">
        <f t="shared" ca="1" si="38"/>
        <v>157.044919464</v>
      </c>
      <c r="AB239" s="18">
        <f t="shared" ca="1" si="39"/>
        <v>34.448562979199998</v>
      </c>
      <c r="AC239" s="18">
        <f t="shared" ca="1" si="40"/>
        <v>45.391047690240001</v>
      </c>
      <c r="AD239" s="18">
        <f t="shared" ca="1" si="41"/>
        <v>94.226951678399999</v>
      </c>
      <c r="AE239" s="18">
        <f t="shared" ca="1" si="42"/>
        <v>10.942484711040001</v>
      </c>
      <c r="AF239" s="18">
        <f t="shared" ca="1" si="43"/>
        <v>92.343061760000012</v>
      </c>
      <c r="AG239" t="str">
        <f t="shared" si="36"/>
        <v/>
      </c>
    </row>
    <row r="240" spans="1:33" x14ac:dyDescent="0.3">
      <c r="A240" s="2" t="s">
        <v>235</v>
      </c>
      <c r="B240" t="s">
        <v>776</v>
      </c>
      <c r="D240" t="s">
        <v>675</v>
      </c>
      <c r="E240" s="1" t="s">
        <v>1467</v>
      </c>
      <c r="F240" s="1" t="s">
        <v>465</v>
      </c>
      <c r="G240" s="7">
        <v>22364</v>
      </c>
      <c r="H240" s="7">
        <v>40950</v>
      </c>
      <c r="I240" s="1" t="s">
        <v>1081</v>
      </c>
      <c r="J240" s="47">
        <v>1</v>
      </c>
      <c r="K240" s="47">
        <v>1</v>
      </c>
      <c r="L240" s="49" t="s">
        <v>1422</v>
      </c>
      <c r="M240" s="6" t="s">
        <v>1281</v>
      </c>
      <c r="N240" s="6" t="s">
        <v>1435</v>
      </c>
      <c r="O240" s="6" t="s">
        <v>1443</v>
      </c>
      <c r="P240" s="12" t="s">
        <v>1054</v>
      </c>
      <c r="Q240" s="15" t="str">
        <f>VLOOKUP(P240,functions!$A$2:$H$69,3,FALSE)</f>
        <v>Production assistant</v>
      </c>
      <c r="R240" s="15"/>
      <c r="S240" s="17">
        <f>VLOOKUP(P240,functions!$A$2:$H$69,8,FALSE)</f>
        <v>1</v>
      </c>
      <c r="T240" s="17">
        <f t="shared" ca="1" si="33"/>
        <v>6</v>
      </c>
      <c r="U240" s="18">
        <f ca="1">VLOOKUP(T240,'salary scales'!$A$1:$F$10,S240+1,FALSE)</f>
        <v>1861.13</v>
      </c>
      <c r="V240" s="23">
        <f>VLOOKUP(P240,functions!$A$2:$H$69,5,FALSE)</f>
        <v>1.00064</v>
      </c>
      <c r="X240" s="18">
        <f t="shared" ca="1" si="34"/>
        <v>1862.3211232000001</v>
      </c>
      <c r="Y240" s="18">
        <f t="shared" ca="1" si="35"/>
        <v>148.98568985600002</v>
      </c>
      <c r="Z240" s="18">
        <f t="shared" ca="1" si="37"/>
        <v>995.87124999999992</v>
      </c>
      <c r="AA240" s="18">
        <f t="shared" ca="1" si="38"/>
        <v>144.32988704800002</v>
      </c>
      <c r="AB240" s="18">
        <f t="shared" ca="1" si="39"/>
        <v>31.659459094400002</v>
      </c>
      <c r="AC240" s="18">
        <f t="shared" ca="1" si="40"/>
        <v>41.715993159680004</v>
      </c>
      <c r="AD240" s="18">
        <f t="shared" ca="1" si="41"/>
        <v>86.597932228800005</v>
      </c>
      <c r="AE240" s="18">
        <f t="shared" ca="1" si="42"/>
        <v>10.056534065280001</v>
      </c>
      <c r="AF240" s="18">
        <f t="shared" ca="1" si="43"/>
        <v>75.936568320000021</v>
      </c>
      <c r="AG240" t="str">
        <f t="shared" si="36"/>
        <v/>
      </c>
    </row>
    <row r="241" spans="1:33" x14ac:dyDescent="0.3">
      <c r="A241" s="2" t="s">
        <v>236</v>
      </c>
      <c r="B241" t="s">
        <v>776</v>
      </c>
      <c r="D241" t="s">
        <v>440</v>
      </c>
      <c r="E241" s="1" t="s">
        <v>410</v>
      </c>
      <c r="F241" s="1" t="s">
        <v>465</v>
      </c>
      <c r="G241" s="7">
        <v>27649</v>
      </c>
      <c r="H241" s="7">
        <v>40363</v>
      </c>
      <c r="I241" s="1" t="s">
        <v>1081</v>
      </c>
      <c r="M241" s="6" t="s">
        <v>1281</v>
      </c>
      <c r="N241" s="6" t="s">
        <v>1403</v>
      </c>
      <c r="O241" s="6" t="s">
        <v>1437</v>
      </c>
      <c r="P241" s="12" t="s">
        <v>1001</v>
      </c>
      <c r="Q241" s="15" t="str">
        <f>VLOOKUP(P241,functions!$A$2:$H$69,3,FALSE)</f>
        <v>Secretary</v>
      </c>
      <c r="R241" s="15"/>
      <c r="S241" s="17">
        <f>VLOOKUP(P241,functions!$A$2:$H$69,8,FALSE)</f>
        <v>2</v>
      </c>
      <c r="T241" s="17">
        <f t="shared" ca="1" si="33"/>
        <v>8</v>
      </c>
      <c r="U241" s="18">
        <f ca="1">VLOOKUP(T241,'salary scales'!$A$1:$F$10,S241+1,FALSE)</f>
        <v>1939.17</v>
      </c>
      <c r="V241" s="23">
        <f>VLOOKUP(P241,functions!$A$2:$H$69,5,FALSE)</f>
        <v>0.6</v>
      </c>
      <c r="X241" s="18">
        <f t="shared" ca="1" si="34"/>
        <v>1163.502</v>
      </c>
      <c r="Y241" s="18">
        <f t="shared" ca="1" si="35"/>
        <v>93.080159999999992</v>
      </c>
      <c r="Z241" s="18">
        <f t="shared" ca="1" si="37"/>
        <v>995.87124999999992</v>
      </c>
      <c r="AA241" s="18">
        <f t="shared" ca="1" si="38"/>
        <v>90.171404999999993</v>
      </c>
      <c r="AB241" s="18">
        <f t="shared" ca="1" si="39"/>
        <v>19.779534000000002</v>
      </c>
      <c r="AC241" s="18">
        <f t="shared" ca="1" si="40"/>
        <v>26.062444799999998</v>
      </c>
      <c r="AD241" s="18">
        <f t="shared" ca="1" si="41"/>
        <v>54.102843</v>
      </c>
      <c r="AE241" s="18">
        <f t="shared" ca="1" si="42"/>
        <v>6.2829107999999998</v>
      </c>
      <c r="AF241" s="18">
        <f t="shared" ca="1" si="43"/>
        <v>50.215199999999996</v>
      </c>
      <c r="AG241" t="str">
        <f t="shared" si="36"/>
        <v/>
      </c>
    </row>
    <row r="242" spans="1:33" x14ac:dyDescent="0.3">
      <c r="A242" s="2" t="s">
        <v>237</v>
      </c>
      <c r="B242" t="s">
        <v>814</v>
      </c>
      <c r="D242" t="s">
        <v>467</v>
      </c>
      <c r="E242" s="1" t="s">
        <v>410</v>
      </c>
      <c r="F242" s="1" t="s">
        <v>468</v>
      </c>
      <c r="G242" s="7">
        <v>24066</v>
      </c>
      <c r="H242" s="7">
        <v>41297</v>
      </c>
      <c r="I242" s="1" t="s">
        <v>1081</v>
      </c>
      <c r="J242" s="47">
        <v>3</v>
      </c>
      <c r="K242" s="47">
        <v>1</v>
      </c>
      <c r="L242" s="49" t="s">
        <v>1422</v>
      </c>
      <c r="M242" s="6" t="s">
        <v>1281</v>
      </c>
      <c r="N242" s="6" t="s">
        <v>1044</v>
      </c>
      <c r="O242" s="6" t="s">
        <v>1274</v>
      </c>
      <c r="P242" s="12" t="s">
        <v>1016</v>
      </c>
      <c r="Q242" s="15" t="str">
        <f>VLOOKUP(P242,functions!$A$2:$H$69,3,FALSE)</f>
        <v>PR employee</v>
      </c>
      <c r="R242" s="15"/>
      <c r="S242" s="17">
        <f>VLOOKUP(P242,functions!$A$2:$H$69,8,FALSE)</f>
        <v>4</v>
      </c>
      <c r="T242" s="17">
        <f t="shared" ca="1" si="33"/>
        <v>5</v>
      </c>
      <c r="U242" s="18">
        <f ca="1">VLOOKUP(T242,'salary scales'!$A$1:$F$10,S242+1,FALSE)</f>
        <v>2058.04</v>
      </c>
      <c r="V242" s="23">
        <f>VLOOKUP(P242,functions!$A$2:$H$69,5,FALSE)</f>
        <v>1</v>
      </c>
      <c r="X242" s="18">
        <f t="shared" ca="1" si="34"/>
        <v>2058.04</v>
      </c>
      <c r="Y242" s="18">
        <f t="shared" ca="1" si="35"/>
        <v>164.64320000000001</v>
      </c>
      <c r="Z242" s="18">
        <f t="shared" ca="1" si="37"/>
        <v>995.87124999999992</v>
      </c>
      <c r="AA242" s="18">
        <f t="shared" ca="1" si="38"/>
        <v>159.49809999999999</v>
      </c>
      <c r="AB242" s="18">
        <f t="shared" ca="1" si="39"/>
        <v>34.98668</v>
      </c>
      <c r="AC242" s="18">
        <f t="shared" ca="1" si="40"/>
        <v>46.100096000000001</v>
      </c>
      <c r="AD242" s="18">
        <f t="shared" ca="1" si="41"/>
        <v>95.698859999999996</v>
      </c>
      <c r="AE242" s="18">
        <f t="shared" ca="1" si="42"/>
        <v>11.113416000000001</v>
      </c>
      <c r="AF242" s="18">
        <f t="shared" ca="1" si="43"/>
        <v>95.579000000000008</v>
      </c>
      <c r="AG242" t="str">
        <f t="shared" si="36"/>
        <v/>
      </c>
    </row>
    <row r="243" spans="1:33" x14ac:dyDescent="0.3">
      <c r="A243" s="2" t="s">
        <v>238</v>
      </c>
      <c r="B243" t="s">
        <v>814</v>
      </c>
      <c r="D243" t="s">
        <v>553</v>
      </c>
      <c r="E243" s="1" t="s">
        <v>410</v>
      </c>
      <c r="F243" s="1" t="s">
        <v>465</v>
      </c>
      <c r="G243" s="7">
        <v>33203</v>
      </c>
      <c r="H243" s="7">
        <v>41286</v>
      </c>
      <c r="I243" s="1" t="s">
        <v>1081</v>
      </c>
      <c r="J243" s="47">
        <v>3</v>
      </c>
      <c r="K243" s="47">
        <v>1</v>
      </c>
      <c r="L243" s="49" t="s">
        <v>1423</v>
      </c>
      <c r="M243" s="6" t="s">
        <v>1281</v>
      </c>
      <c r="N243" s="6" t="s">
        <v>1435</v>
      </c>
      <c r="O243" s="6" t="s">
        <v>1443</v>
      </c>
      <c r="P243" s="12" t="s">
        <v>1053</v>
      </c>
      <c r="Q243" s="15" t="str">
        <f>VLOOKUP(P243,functions!$A$2:$H$69,3,FALSE)</f>
        <v>Production worker</v>
      </c>
      <c r="R243" s="15"/>
      <c r="S243" s="17">
        <f>VLOOKUP(P243,functions!$A$2:$H$69,8,FALSE)</f>
        <v>2</v>
      </c>
      <c r="T243" s="17">
        <f t="shared" ca="1" si="33"/>
        <v>5</v>
      </c>
      <c r="U243" s="18">
        <f ca="1">VLOOKUP(T243,'salary scales'!$A$1:$F$10,S243+1,FALSE)</f>
        <v>1899.07</v>
      </c>
      <c r="V243" s="23">
        <f>VLOOKUP(P243,functions!$A$2:$H$69,5,FALSE)</f>
        <v>1.00064</v>
      </c>
      <c r="X243" s="18">
        <f t="shared" ca="1" si="34"/>
        <v>1900.2854047999999</v>
      </c>
      <c r="Y243" s="18">
        <f t="shared" ca="1" si="35"/>
        <v>152.022832384</v>
      </c>
      <c r="Z243" s="18">
        <f t="shared" ca="1" si="37"/>
        <v>995.87124999999992</v>
      </c>
      <c r="AA243" s="18">
        <f t="shared" ca="1" si="38"/>
        <v>147.27211887199999</v>
      </c>
      <c r="AB243" s="18">
        <f t="shared" ca="1" si="39"/>
        <v>32.304851881600001</v>
      </c>
      <c r="AC243" s="18">
        <f t="shared" ca="1" si="40"/>
        <v>42.566393067519996</v>
      </c>
      <c r="AD243" s="18">
        <f t="shared" ca="1" si="41"/>
        <v>88.363271323199996</v>
      </c>
      <c r="AE243" s="18">
        <f t="shared" ca="1" si="42"/>
        <v>10.261541185920001</v>
      </c>
      <c r="AF243" s="18">
        <f t="shared" ca="1" si="43"/>
        <v>79.732996479999997</v>
      </c>
      <c r="AG243" t="str">
        <f t="shared" si="36"/>
        <v/>
      </c>
    </row>
    <row r="244" spans="1:33" x14ac:dyDescent="0.3">
      <c r="A244" s="2" t="s">
        <v>239</v>
      </c>
      <c r="B244" t="s">
        <v>774</v>
      </c>
      <c r="D244" t="s">
        <v>675</v>
      </c>
      <c r="E244" s="1" t="s">
        <v>1467</v>
      </c>
      <c r="F244" s="1" t="s">
        <v>465</v>
      </c>
      <c r="G244" s="7">
        <v>22379</v>
      </c>
      <c r="H244" s="7">
        <v>39268</v>
      </c>
      <c r="I244" s="1" t="s">
        <v>1081</v>
      </c>
      <c r="M244" s="6" t="s">
        <v>1281</v>
      </c>
      <c r="N244" s="6" t="s">
        <v>1403</v>
      </c>
      <c r="O244" s="6" t="s">
        <v>1436</v>
      </c>
      <c r="P244" s="12" t="s">
        <v>1001</v>
      </c>
      <c r="Q244" s="15" t="str">
        <f>VLOOKUP(P244,functions!$A$2:$H$69,3,FALSE)</f>
        <v>Secretary</v>
      </c>
      <c r="R244" s="15"/>
      <c r="S244" s="17">
        <f>VLOOKUP(P244,functions!$A$2:$H$69,8,FALSE)</f>
        <v>2</v>
      </c>
      <c r="T244" s="17">
        <f t="shared" ca="1" si="33"/>
        <v>11</v>
      </c>
      <c r="U244" s="18" t="e">
        <f ca="1">VLOOKUP(T244,'salary scales'!$A$1:$F$10,S244+1,FALSE)</f>
        <v>#N/A</v>
      </c>
      <c r="V244" s="23">
        <f>VLOOKUP(P244,functions!$A$2:$H$69,5,FALSE)</f>
        <v>0.6</v>
      </c>
      <c r="X244" s="18" t="e">
        <f t="shared" ca="1" si="34"/>
        <v>#N/A</v>
      </c>
      <c r="Y244" s="18" t="e">
        <f t="shared" ca="1" si="35"/>
        <v>#N/A</v>
      </c>
      <c r="Z244" s="18" t="e">
        <f t="shared" ca="1" si="37"/>
        <v>#N/A</v>
      </c>
      <c r="AA244" s="18" t="e">
        <f t="shared" ca="1" si="38"/>
        <v>#N/A</v>
      </c>
      <c r="AB244" s="18" t="e">
        <f t="shared" ca="1" si="39"/>
        <v>#N/A</v>
      </c>
      <c r="AC244" s="18" t="e">
        <f t="shared" ca="1" si="40"/>
        <v>#N/A</v>
      </c>
      <c r="AD244" s="18" t="e">
        <f t="shared" ca="1" si="41"/>
        <v>#N/A</v>
      </c>
      <c r="AE244" s="18" t="e">
        <f t="shared" ca="1" si="42"/>
        <v>#N/A</v>
      </c>
      <c r="AF244" s="18" t="e">
        <f t="shared" ca="1" si="43"/>
        <v>#N/A</v>
      </c>
      <c r="AG244" t="str">
        <f t="shared" si="36"/>
        <v/>
      </c>
    </row>
    <row r="245" spans="1:33" x14ac:dyDescent="0.3">
      <c r="A245" s="2" t="s">
        <v>240</v>
      </c>
      <c r="B245" t="s">
        <v>774</v>
      </c>
      <c r="D245" t="s">
        <v>428</v>
      </c>
      <c r="E245" s="1" t="s">
        <v>410</v>
      </c>
      <c r="F245" s="1" t="s">
        <v>465</v>
      </c>
      <c r="G245" s="7">
        <v>31785</v>
      </c>
      <c r="H245" s="7">
        <v>40583</v>
      </c>
      <c r="I245" s="1" t="s">
        <v>1081</v>
      </c>
      <c r="M245" s="6" t="s">
        <v>1281</v>
      </c>
      <c r="N245" s="6" t="s">
        <v>1336</v>
      </c>
      <c r="O245" s="6" t="s">
        <v>1460</v>
      </c>
      <c r="P245" s="12" t="s">
        <v>1011</v>
      </c>
      <c r="Q245" s="15" t="str">
        <f>VLOOKUP(P245,functions!$A$2:$H$69,3,FALSE)</f>
        <v>Administrative Employee Debtors</v>
      </c>
      <c r="R245" s="15"/>
      <c r="S245" s="17">
        <f>VLOOKUP(P245,functions!$A$2:$H$69,8,FALSE)</f>
        <v>3</v>
      </c>
      <c r="T245" s="17">
        <f t="shared" ca="1" si="33"/>
        <v>7</v>
      </c>
      <c r="U245" s="18">
        <f ca="1">VLOOKUP(T245,'salary scales'!$A$1:$F$10,S245+1,FALSE)</f>
        <v>2074.52</v>
      </c>
      <c r="V245" s="23">
        <f>VLOOKUP(P245,functions!$A$2:$H$69,5,FALSE)</f>
        <v>1</v>
      </c>
      <c r="X245" s="18">
        <f t="shared" ca="1" si="34"/>
        <v>2074.52</v>
      </c>
      <c r="Y245" s="18">
        <f t="shared" ca="1" si="35"/>
        <v>165.9616</v>
      </c>
      <c r="Z245" s="18">
        <f t="shared" ca="1" si="37"/>
        <v>995.87124999999992</v>
      </c>
      <c r="AA245" s="18">
        <f t="shared" ca="1" si="38"/>
        <v>160.77529999999999</v>
      </c>
      <c r="AB245" s="18">
        <f t="shared" ca="1" si="39"/>
        <v>35.266840000000002</v>
      </c>
      <c r="AC245" s="18">
        <f t="shared" ca="1" si="40"/>
        <v>46.469248</v>
      </c>
      <c r="AD245" s="18">
        <f t="shared" ca="1" si="41"/>
        <v>96.465180000000004</v>
      </c>
      <c r="AE245" s="18">
        <f t="shared" ca="1" si="42"/>
        <v>11.202408</v>
      </c>
      <c r="AF245" s="18">
        <f t="shared" ca="1" si="43"/>
        <v>97.227000000000004</v>
      </c>
      <c r="AG245" t="str">
        <f t="shared" si="36"/>
        <v/>
      </c>
    </row>
    <row r="246" spans="1:33" x14ac:dyDescent="0.3">
      <c r="A246" s="2" t="s">
        <v>241</v>
      </c>
      <c r="B246" t="s">
        <v>863</v>
      </c>
      <c r="D246" t="s">
        <v>478</v>
      </c>
      <c r="E246" s="1" t="s">
        <v>410</v>
      </c>
      <c r="F246" s="1" t="s">
        <v>465</v>
      </c>
      <c r="G246" s="7">
        <v>23882</v>
      </c>
      <c r="H246" s="7">
        <v>40696</v>
      </c>
      <c r="I246" s="1" t="s">
        <v>1081</v>
      </c>
      <c r="M246" s="6" t="s">
        <v>1283</v>
      </c>
      <c r="N246" s="6" t="s">
        <v>1403</v>
      </c>
      <c r="O246" s="6" t="s">
        <v>1456</v>
      </c>
      <c r="P246" s="12" t="s">
        <v>1062</v>
      </c>
      <c r="Q246" s="15" t="str">
        <f>VLOOKUP(P246,functions!$A$2:$H$69,3,FALSE)</f>
        <v>Location manager Woerden</v>
      </c>
      <c r="R246" s="15"/>
      <c r="S246" s="17">
        <f>VLOOKUP(P246,functions!$A$2:$H$69,8,FALSE)</f>
        <v>5</v>
      </c>
      <c r="T246" s="17">
        <f t="shared" ca="1" si="33"/>
        <v>7</v>
      </c>
      <c r="U246" s="18">
        <f ca="1">VLOOKUP(T246,'salary scales'!$A$1:$F$10,S246+1,FALSE)</f>
        <v>2847.26</v>
      </c>
      <c r="V246" s="23">
        <f>VLOOKUP(P246,functions!$A$2:$H$69,5,FALSE)</f>
        <v>1</v>
      </c>
      <c r="X246" s="18">
        <f t="shared" ca="1" si="34"/>
        <v>2847.26</v>
      </c>
      <c r="Y246" s="18">
        <f t="shared" ca="1" si="35"/>
        <v>227.78080000000003</v>
      </c>
      <c r="Z246" s="18">
        <f t="shared" ca="1" si="37"/>
        <v>995.87124999999992</v>
      </c>
      <c r="AA246" s="18">
        <f t="shared" ca="1" si="38"/>
        <v>220.66265000000001</v>
      </c>
      <c r="AB246" s="18">
        <f t="shared" ca="1" si="39"/>
        <v>48.403420000000004</v>
      </c>
      <c r="AC246" s="18">
        <f t="shared" ca="1" si="40"/>
        <v>63.778624000000008</v>
      </c>
      <c r="AD246" s="18">
        <f t="shared" ca="1" si="41"/>
        <v>132.39759000000001</v>
      </c>
      <c r="AE246" s="18">
        <f t="shared" ca="1" si="42"/>
        <v>15.375204000000002</v>
      </c>
      <c r="AF246" s="18">
        <f t="shared" ca="1" si="43"/>
        <v>174.50100000000003</v>
      </c>
      <c r="AG246" t="str">
        <f t="shared" si="36"/>
        <v/>
      </c>
    </row>
    <row r="247" spans="1:33" x14ac:dyDescent="0.3">
      <c r="A247" s="2" t="s">
        <v>242</v>
      </c>
      <c r="B247" t="s">
        <v>864</v>
      </c>
      <c r="C247" t="s">
        <v>743</v>
      </c>
      <c r="D247" t="s">
        <v>479</v>
      </c>
      <c r="E247" s="1" t="s">
        <v>410</v>
      </c>
      <c r="F247" s="1" t="s">
        <v>465</v>
      </c>
      <c r="G247" s="7">
        <v>22519</v>
      </c>
      <c r="H247" s="7">
        <v>39772</v>
      </c>
      <c r="I247" s="1" t="s">
        <v>1081</v>
      </c>
      <c r="J247" s="47">
        <v>2</v>
      </c>
      <c r="K247" s="47">
        <v>1</v>
      </c>
      <c r="L247" s="49" t="s">
        <v>1424</v>
      </c>
      <c r="M247" s="6" t="s">
        <v>1281</v>
      </c>
      <c r="N247" s="6" t="s">
        <v>1435</v>
      </c>
      <c r="O247" s="6" t="s">
        <v>1443</v>
      </c>
      <c r="P247" s="12" t="s">
        <v>1053</v>
      </c>
      <c r="Q247" s="15" t="str">
        <f>VLOOKUP(P247,functions!$A$2:$H$69,3,FALSE)</f>
        <v>Production worker</v>
      </c>
      <c r="R247" s="15"/>
      <c r="S247" s="17">
        <f>VLOOKUP(P247,functions!$A$2:$H$69,8,FALSE)</f>
        <v>2</v>
      </c>
      <c r="T247" s="17">
        <f t="shared" ca="1" si="33"/>
        <v>10</v>
      </c>
      <c r="U247" s="18" t="e">
        <f ca="1">VLOOKUP(T247,'salary scales'!$A$1:$F$10,S247+1,FALSE)</f>
        <v>#N/A</v>
      </c>
      <c r="V247" s="23">
        <f>VLOOKUP(P247,functions!$A$2:$H$69,5,FALSE)</f>
        <v>1.00064</v>
      </c>
      <c r="X247" s="18" t="e">
        <f t="shared" ca="1" si="34"/>
        <v>#N/A</v>
      </c>
      <c r="Y247" s="18" t="e">
        <f t="shared" ca="1" si="35"/>
        <v>#N/A</v>
      </c>
      <c r="Z247" s="18" t="e">
        <f t="shared" ca="1" si="37"/>
        <v>#N/A</v>
      </c>
      <c r="AA247" s="18" t="e">
        <f t="shared" ca="1" si="38"/>
        <v>#N/A</v>
      </c>
      <c r="AB247" s="18" t="e">
        <f t="shared" ca="1" si="39"/>
        <v>#N/A</v>
      </c>
      <c r="AC247" s="18" t="e">
        <f t="shared" ca="1" si="40"/>
        <v>#N/A</v>
      </c>
      <c r="AD247" s="18" t="e">
        <f t="shared" ca="1" si="41"/>
        <v>#N/A</v>
      </c>
      <c r="AE247" s="18" t="e">
        <f t="shared" ca="1" si="42"/>
        <v>#N/A</v>
      </c>
      <c r="AF247" s="18" t="e">
        <f t="shared" ca="1" si="43"/>
        <v>#N/A</v>
      </c>
      <c r="AG247" t="str">
        <f t="shared" si="36"/>
        <v/>
      </c>
    </row>
    <row r="248" spans="1:33" x14ac:dyDescent="0.3">
      <c r="A248" s="2" t="s">
        <v>243</v>
      </c>
      <c r="B248" t="s">
        <v>865</v>
      </c>
      <c r="C248" t="s">
        <v>743</v>
      </c>
      <c r="D248" t="s">
        <v>718</v>
      </c>
      <c r="E248" s="1" t="s">
        <v>1467</v>
      </c>
      <c r="F248" s="1" t="s">
        <v>465</v>
      </c>
      <c r="G248" s="7">
        <v>33917</v>
      </c>
      <c r="H248" s="7">
        <v>41520</v>
      </c>
      <c r="I248" s="1" t="s">
        <v>1081</v>
      </c>
      <c r="M248" s="6" t="s">
        <v>1281</v>
      </c>
      <c r="N248" s="6" t="s">
        <v>1435</v>
      </c>
      <c r="O248" s="6" t="s">
        <v>1443</v>
      </c>
      <c r="P248" s="12" t="s">
        <v>1053</v>
      </c>
      <c r="Q248" s="15" t="str">
        <f>VLOOKUP(P248,functions!$A$2:$H$69,3,FALSE)</f>
        <v>Production worker</v>
      </c>
      <c r="R248" s="15"/>
      <c r="S248" s="17">
        <f>VLOOKUP(P248,functions!$A$2:$H$69,8,FALSE)</f>
        <v>2</v>
      </c>
      <c r="T248" s="17">
        <f t="shared" ca="1" si="33"/>
        <v>5</v>
      </c>
      <c r="U248" s="18">
        <f ca="1">VLOOKUP(T248,'salary scales'!$A$1:$F$10,S248+1,FALSE)</f>
        <v>1899.07</v>
      </c>
      <c r="V248" s="23">
        <f>VLOOKUP(P248,functions!$A$2:$H$69,5,FALSE)</f>
        <v>1.00064</v>
      </c>
      <c r="X248" s="18">
        <f t="shared" ca="1" si="34"/>
        <v>1900.2854047999999</v>
      </c>
      <c r="Y248" s="18">
        <f t="shared" ca="1" si="35"/>
        <v>152.022832384</v>
      </c>
      <c r="Z248" s="18">
        <f t="shared" ca="1" si="37"/>
        <v>995.87124999999992</v>
      </c>
      <c r="AA248" s="18">
        <f t="shared" ca="1" si="38"/>
        <v>147.27211887199999</v>
      </c>
      <c r="AB248" s="18">
        <f t="shared" ca="1" si="39"/>
        <v>32.304851881600001</v>
      </c>
      <c r="AC248" s="18">
        <f t="shared" ca="1" si="40"/>
        <v>42.566393067519996</v>
      </c>
      <c r="AD248" s="18">
        <f t="shared" ca="1" si="41"/>
        <v>88.363271323199996</v>
      </c>
      <c r="AE248" s="18">
        <f t="shared" ca="1" si="42"/>
        <v>10.261541185920001</v>
      </c>
      <c r="AF248" s="18">
        <f t="shared" ca="1" si="43"/>
        <v>79.732996479999997</v>
      </c>
      <c r="AG248" t="str">
        <f t="shared" si="36"/>
        <v/>
      </c>
    </row>
    <row r="249" spans="1:33" x14ac:dyDescent="0.3">
      <c r="A249" s="2" t="s">
        <v>244</v>
      </c>
      <c r="B249" t="s">
        <v>865</v>
      </c>
      <c r="C249" t="s">
        <v>743</v>
      </c>
      <c r="D249" t="s">
        <v>716</v>
      </c>
      <c r="E249" s="1" t="s">
        <v>1467</v>
      </c>
      <c r="F249" s="1" t="s">
        <v>465</v>
      </c>
      <c r="G249" s="7">
        <v>33414</v>
      </c>
      <c r="H249" s="7">
        <v>41433</v>
      </c>
      <c r="I249" s="1" t="s">
        <v>1081</v>
      </c>
      <c r="J249" s="47">
        <v>8</v>
      </c>
      <c r="K249" s="47">
        <v>2</v>
      </c>
      <c r="L249" s="49" t="s">
        <v>1422</v>
      </c>
      <c r="M249" s="6" t="s">
        <v>1283</v>
      </c>
      <c r="N249" s="6" t="s">
        <v>1282</v>
      </c>
      <c r="O249" s="6" t="s">
        <v>1448</v>
      </c>
      <c r="P249" s="12" t="s">
        <v>1031</v>
      </c>
      <c r="Q249" s="15" t="str">
        <f>VLOOKUP(P249,functions!$A$2:$H$69,3,FALSE)</f>
        <v>Packaging Manager</v>
      </c>
      <c r="R249" s="15"/>
      <c r="S249" s="17">
        <f>VLOOKUP(P249,functions!$A$2:$H$69,8,FALSE)</f>
        <v>2</v>
      </c>
      <c r="T249" s="17">
        <f t="shared" ca="1" si="33"/>
        <v>5</v>
      </c>
      <c r="U249" s="18">
        <f ca="1">VLOOKUP(T249,'salary scales'!$A$1:$F$10,S249+1,FALSE)</f>
        <v>1899.07</v>
      </c>
      <c r="V249" s="23">
        <f>VLOOKUP(P249,functions!$A$2:$H$69,5,FALSE)</f>
        <v>1</v>
      </c>
      <c r="X249" s="18">
        <f t="shared" ca="1" si="34"/>
        <v>1899.07</v>
      </c>
      <c r="Y249" s="18">
        <f t="shared" ca="1" si="35"/>
        <v>151.9256</v>
      </c>
      <c r="Z249" s="18">
        <f t="shared" ca="1" si="37"/>
        <v>995.87124999999992</v>
      </c>
      <c r="AA249" s="18">
        <f t="shared" ca="1" si="38"/>
        <v>147.17792499999999</v>
      </c>
      <c r="AB249" s="18">
        <f t="shared" ca="1" si="39"/>
        <v>32.284190000000002</v>
      </c>
      <c r="AC249" s="18">
        <f t="shared" ca="1" si="40"/>
        <v>42.539167999999997</v>
      </c>
      <c r="AD249" s="18">
        <f t="shared" ca="1" si="41"/>
        <v>88.306754999999995</v>
      </c>
      <c r="AE249" s="18">
        <f t="shared" ca="1" si="42"/>
        <v>10.254977999999999</v>
      </c>
      <c r="AF249" s="18">
        <f t="shared" ca="1" si="43"/>
        <v>79.682000000000002</v>
      </c>
      <c r="AG249" t="str">
        <f t="shared" si="36"/>
        <v/>
      </c>
    </row>
    <row r="250" spans="1:33" x14ac:dyDescent="0.3">
      <c r="A250" s="2" t="s">
        <v>245</v>
      </c>
      <c r="B250" t="s">
        <v>865</v>
      </c>
      <c r="C250" t="s">
        <v>743</v>
      </c>
      <c r="D250" t="s">
        <v>479</v>
      </c>
      <c r="E250" s="1" t="s">
        <v>410</v>
      </c>
      <c r="F250" s="1" t="s">
        <v>465</v>
      </c>
      <c r="G250" s="7">
        <v>30002</v>
      </c>
      <c r="H250" s="7">
        <v>40256</v>
      </c>
      <c r="I250" s="1" t="s">
        <v>1081</v>
      </c>
      <c r="M250" s="6" t="s">
        <v>1281</v>
      </c>
      <c r="N250" s="6" t="s">
        <v>1336</v>
      </c>
      <c r="O250" s="6" t="s">
        <v>1461</v>
      </c>
      <c r="P250" s="12" t="s">
        <v>1010</v>
      </c>
      <c r="Q250" s="15" t="str">
        <f>VLOOKUP(P250,functions!$A$2:$H$69,3,FALSE)</f>
        <v>Administrative Employee Creditors</v>
      </c>
      <c r="R250" s="15" t="s">
        <v>1082</v>
      </c>
      <c r="S250" s="17">
        <f>VLOOKUP(P250,functions!$A$2:$H$69,8,FALSE)</f>
        <v>3</v>
      </c>
      <c r="T250" s="17">
        <f t="shared" ca="1" si="33"/>
        <v>8</v>
      </c>
      <c r="U250" s="18">
        <f ca="1">VLOOKUP(T250,'salary scales'!$A$1:$F$10,S250+1,FALSE)</f>
        <v>2124.06</v>
      </c>
      <c r="V250" s="23">
        <f>VLOOKUP(P250,functions!$A$2:$H$69,5,FALSE)</f>
        <v>1</v>
      </c>
      <c r="X250" s="18">
        <f t="shared" ca="1" si="34"/>
        <v>2124.06</v>
      </c>
      <c r="Y250" s="18">
        <f t="shared" ca="1" si="35"/>
        <v>169.9248</v>
      </c>
      <c r="Z250" s="18">
        <f t="shared" ca="1" si="37"/>
        <v>995.87124999999992</v>
      </c>
      <c r="AA250" s="18">
        <f t="shared" ca="1" si="38"/>
        <v>164.61464999999998</v>
      </c>
      <c r="AB250" s="18">
        <f t="shared" ca="1" si="39"/>
        <v>36.109020000000001</v>
      </c>
      <c r="AC250" s="18">
        <f t="shared" ca="1" si="40"/>
        <v>47.578944</v>
      </c>
      <c r="AD250" s="18">
        <f t="shared" ca="1" si="41"/>
        <v>98.768789999999996</v>
      </c>
      <c r="AE250" s="18">
        <f t="shared" ca="1" si="42"/>
        <v>11.469924000000001</v>
      </c>
      <c r="AF250" s="18">
        <f t="shared" ca="1" si="43"/>
        <v>102.181</v>
      </c>
      <c r="AG250" t="str">
        <f t="shared" si="36"/>
        <v/>
      </c>
    </row>
    <row r="251" spans="1:33" x14ac:dyDescent="0.3">
      <c r="A251" s="2" t="s">
        <v>246</v>
      </c>
      <c r="B251" t="s">
        <v>866</v>
      </c>
      <c r="D251" t="s">
        <v>528</v>
      </c>
      <c r="E251" s="1" t="s">
        <v>410</v>
      </c>
      <c r="F251" s="1" t="s">
        <v>465</v>
      </c>
      <c r="G251" s="7">
        <v>26088</v>
      </c>
      <c r="H251" s="7">
        <v>39616</v>
      </c>
      <c r="I251" s="1" t="s">
        <v>1081</v>
      </c>
      <c r="M251" s="6" t="s">
        <v>1281</v>
      </c>
      <c r="N251" s="6" t="s">
        <v>1334</v>
      </c>
      <c r="O251" s="6" t="s">
        <v>1452</v>
      </c>
      <c r="P251" s="12" t="s">
        <v>1027</v>
      </c>
      <c r="Q251" s="15" t="str">
        <f>VLOOKUP(P251,functions!$A$2:$H$69,3,FALSE)</f>
        <v>Purchaser raw materials</v>
      </c>
      <c r="R251" s="15"/>
      <c r="S251" s="17">
        <f>VLOOKUP(P251,functions!$A$2:$H$69,8,FALSE)</f>
        <v>2</v>
      </c>
      <c r="T251" s="17">
        <f t="shared" ca="1" si="33"/>
        <v>10</v>
      </c>
      <c r="U251" s="18" t="e">
        <f ca="1">VLOOKUP(T251,'salary scales'!$A$1:$F$10,S251+1,FALSE)</f>
        <v>#N/A</v>
      </c>
      <c r="V251" s="23">
        <f>VLOOKUP(P251,functions!$A$2:$H$69,5,FALSE)</f>
        <v>1</v>
      </c>
      <c r="X251" s="18" t="e">
        <f t="shared" ca="1" si="34"/>
        <v>#N/A</v>
      </c>
      <c r="Y251" s="18" t="e">
        <f t="shared" ca="1" si="35"/>
        <v>#N/A</v>
      </c>
      <c r="Z251" s="18" t="e">
        <f t="shared" ca="1" si="37"/>
        <v>#N/A</v>
      </c>
      <c r="AA251" s="18" t="e">
        <f t="shared" ca="1" si="38"/>
        <v>#N/A</v>
      </c>
      <c r="AB251" s="18" t="e">
        <f t="shared" ca="1" si="39"/>
        <v>#N/A</v>
      </c>
      <c r="AC251" s="18" t="e">
        <f t="shared" ca="1" si="40"/>
        <v>#N/A</v>
      </c>
      <c r="AD251" s="18" t="e">
        <f t="shared" ca="1" si="41"/>
        <v>#N/A</v>
      </c>
      <c r="AE251" s="18" t="e">
        <f t="shared" ca="1" si="42"/>
        <v>#N/A</v>
      </c>
      <c r="AF251" s="18" t="e">
        <f t="shared" ca="1" si="43"/>
        <v>#N/A</v>
      </c>
      <c r="AG251" t="str">
        <f t="shared" si="36"/>
        <v/>
      </c>
    </row>
    <row r="252" spans="1:33" x14ac:dyDescent="0.3">
      <c r="A252" s="2" t="s">
        <v>247</v>
      </c>
      <c r="B252" t="s">
        <v>866</v>
      </c>
      <c r="D252" t="s">
        <v>532</v>
      </c>
      <c r="E252" s="1" t="s">
        <v>410</v>
      </c>
      <c r="F252" s="1" t="s">
        <v>465</v>
      </c>
      <c r="G252" s="7">
        <v>29767</v>
      </c>
      <c r="H252" s="7">
        <v>39562</v>
      </c>
      <c r="I252" s="1" t="s">
        <v>1081</v>
      </c>
      <c r="J252" s="47">
        <v>1</v>
      </c>
      <c r="K252" s="47">
        <v>1</v>
      </c>
      <c r="L252" s="49" t="s">
        <v>1422</v>
      </c>
      <c r="M252" s="6" t="s">
        <v>1283</v>
      </c>
      <c r="N252" s="6" t="s">
        <v>1403</v>
      </c>
      <c r="O252" s="6" t="s">
        <v>1456</v>
      </c>
      <c r="P252" s="12" t="s">
        <v>1055</v>
      </c>
      <c r="Q252" s="15" t="str">
        <f>VLOOKUP(P252,functions!$A$2:$H$69,3,FALSE)</f>
        <v>Head of Distribution</v>
      </c>
      <c r="R252" s="15"/>
      <c r="S252" s="17">
        <f>VLOOKUP(P252,functions!$A$2:$H$69,8,FALSE)</f>
        <v>4</v>
      </c>
      <c r="T252" s="17">
        <f t="shared" ca="1" si="33"/>
        <v>10</v>
      </c>
      <c r="U252" s="18" t="e">
        <f ca="1">VLOOKUP(T252,'salary scales'!$A$1:$F$10,S252+1,FALSE)</f>
        <v>#N/A</v>
      </c>
      <c r="V252" s="23">
        <f>VLOOKUP(P252,functions!$A$2:$H$69,5,FALSE)</f>
        <v>1</v>
      </c>
      <c r="X252" s="18" t="e">
        <f t="shared" ca="1" si="34"/>
        <v>#N/A</v>
      </c>
      <c r="Y252" s="18" t="e">
        <f t="shared" ca="1" si="35"/>
        <v>#N/A</v>
      </c>
      <c r="Z252" s="18" t="e">
        <f t="shared" ca="1" si="37"/>
        <v>#N/A</v>
      </c>
      <c r="AA252" s="18" t="e">
        <f t="shared" ca="1" si="38"/>
        <v>#N/A</v>
      </c>
      <c r="AB252" s="18" t="e">
        <f t="shared" ca="1" si="39"/>
        <v>#N/A</v>
      </c>
      <c r="AC252" s="18" t="e">
        <f t="shared" ca="1" si="40"/>
        <v>#N/A</v>
      </c>
      <c r="AD252" s="18" t="e">
        <f t="shared" ca="1" si="41"/>
        <v>#N/A</v>
      </c>
      <c r="AE252" s="18" t="e">
        <f t="shared" ca="1" si="42"/>
        <v>#N/A</v>
      </c>
      <c r="AF252" s="18" t="e">
        <f t="shared" ca="1" si="43"/>
        <v>#N/A</v>
      </c>
      <c r="AG252" t="str">
        <f t="shared" si="36"/>
        <v/>
      </c>
    </row>
    <row r="253" spans="1:33" x14ac:dyDescent="0.3">
      <c r="A253" s="2" t="s">
        <v>248</v>
      </c>
      <c r="B253" t="s">
        <v>867</v>
      </c>
      <c r="D253" t="s">
        <v>721</v>
      </c>
      <c r="E253" s="1" t="s">
        <v>1467</v>
      </c>
      <c r="F253" s="1" t="s">
        <v>465</v>
      </c>
      <c r="G253" s="7">
        <v>23647</v>
      </c>
      <c r="H253" s="7">
        <v>40074</v>
      </c>
      <c r="I253" s="1" t="s">
        <v>1081</v>
      </c>
      <c r="J253" s="47">
        <v>5</v>
      </c>
      <c r="K253" s="47">
        <v>2</v>
      </c>
      <c r="L253" s="49" t="s">
        <v>1422</v>
      </c>
      <c r="M253" s="6" t="s">
        <v>1281</v>
      </c>
      <c r="N253" s="6" t="s">
        <v>1403</v>
      </c>
      <c r="O253" s="6" t="s">
        <v>1343</v>
      </c>
      <c r="P253" s="12" t="s">
        <v>1023</v>
      </c>
      <c r="Q253" s="15" t="str">
        <f>VLOOKUP(P253,functions!$A$2:$H$69,3,FALSE)</f>
        <v>Executive secretary</v>
      </c>
      <c r="R253" s="15"/>
      <c r="S253" s="17">
        <f>VLOOKUP(P253,functions!$A$2:$H$69,8,FALSE)</f>
        <v>1</v>
      </c>
      <c r="T253" s="17">
        <f t="shared" ca="1" si="33"/>
        <v>9</v>
      </c>
      <c r="U253" s="18">
        <f ca="1">VLOOKUP(T253,'salary scales'!$A$1:$F$10,S253+1,FALSE)</f>
        <v>1861.13</v>
      </c>
      <c r="V253" s="23">
        <f>VLOOKUP(P253,functions!$A$2:$H$69,5,FALSE)</f>
        <v>1</v>
      </c>
      <c r="X253" s="18">
        <f t="shared" ca="1" si="34"/>
        <v>1861.13</v>
      </c>
      <c r="Y253" s="18">
        <f t="shared" ca="1" si="35"/>
        <v>148.8904</v>
      </c>
      <c r="Z253" s="18">
        <f t="shared" ca="1" si="37"/>
        <v>995.87124999999992</v>
      </c>
      <c r="AA253" s="18">
        <f t="shared" ca="1" si="38"/>
        <v>144.23757500000002</v>
      </c>
      <c r="AB253" s="18">
        <f t="shared" ca="1" si="39"/>
        <v>31.639210000000006</v>
      </c>
      <c r="AC253" s="18">
        <f t="shared" ca="1" si="40"/>
        <v>41.689312000000001</v>
      </c>
      <c r="AD253" s="18">
        <f t="shared" ca="1" si="41"/>
        <v>86.542545000000004</v>
      </c>
      <c r="AE253" s="18">
        <f t="shared" ca="1" si="42"/>
        <v>10.050102000000001</v>
      </c>
      <c r="AF253" s="18">
        <f t="shared" ca="1" si="43"/>
        <v>75.888000000000019</v>
      </c>
      <c r="AG253" t="str">
        <f t="shared" si="36"/>
        <v/>
      </c>
    </row>
    <row r="254" spans="1:33" x14ac:dyDescent="0.3">
      <c r="A254" s="2" t="s">
        <v>249</v>
      </c>
      <c r="B254" t="s">
        <v>867</v>
      </c>
      <c r="D254" t="s">
        <v>481</v>
      </c>
      <c r="E254" s="1" t="s">
        <v>410</v>
      </c>
      <c r="F254" s="1" t="s">
        <v>465</v>
      </c>
      <c r="G254" s="7">
        <v>22567</v>
      </c>
      <c r="H254" s="7">
        <v>41481</v>
      </c>
      <c r="I254" s="1" t="s">
        <v>1081</v>
      </c>
      <c r="M254" s="6" t="s">
        <v>1283</v>
      </c>
      <c r="N254" s="6" t="s">
        <v>1282</v>
      </c>
      <c r="O254" s="6" t="s">
        <v>1448</v>
      </c>
      <c r="P254" s="12" t="s">
        <v>1057</v>
      </c>
      <c r="Q254" s="15" t="str">
        <f>VLOOKUP(P254,functions!$A$2:$H$69,3,FALSE)</f>
        <v>Forklift driver</v>
      </c>
      <c r="R254" s="15"/>
      <c r="S254" s="17">
        <f>VLOOKUP(P254,functions!$A$2:$H$69,8,FALSE)</f>
        <v>2</v>
      </c>
      <c r="T254" s="17">
        <f t="shared" ca="1" si="33"/>
        <v>5</v>
      </c>
      <c r="U254" s="18">
        <f ca="1">VLOOKUP(T254,'salary scales'!$A$1:$F$10,S254+1,FALSE)</f>
        <v>1899.07</v>
      </c>
      <c r="V254" s="23">
        <f>VLOOKUP(P254,functions!$A$2:$H$69,5,FALSE)</f>
        <v>1</v>
      </c>
      <c r="X254" s="18">
        <f t="shared" ca="1" si="34"/>
        <v>1899.07</v>
      </c>
      <c r="Y254" s="18">
        <f t="shared" ca="1" si="35"/>
        <v>151.9256</v>
      </c>
      <c r="Z254" s="18">
        <f t="shared" ca="1" si="37"/>
        <v>995.87124999999992</v>
      </c>
      <c r="AA254" s="18">
        <f t="shared" ca="1" si="38"/>
        <v>147.17792499999999</v>
      </c>
      <c r="AB254" s="18">
        <f t="shared" ca="1" si="39"/>
        <v>32.284190000000002</v>
      </c>
      <c r="AC254" s="18">
        <f t="shared" ca="1" si="40"/>
        <v>42.539167999999997</v>
      </c>
      <c r="AD254" s="18">
        <f t="shared" ca="1" si="41"/>
        <v>88.306754999999995</v>
      </c>
      <c r="AE254" s="18">
        <f t="shared" ca="1" si="42"/>
        <v>10.254977999999999</v>
      </c>
      <c r="AF254" s="18">
        <f t="shared" ca="1" si="43"/>
        <v>79.682000000000002</v>
      </c>
      <c r="AG254">
        <f t="shared" si="36"/>
        <v>1</v>
      </c>
    </row>
    <row r="255" spans="1:33" x14ac:dyDescent="0.3">
      <c r="A255" s="2" t="s">
        <v>250</v>
      </c>
      <c r="B255" t="s">
        <v>868</v>
      </c>
      <c r="D255" t="s">
        <v>720</v>
      </c>
      <c r="E255" s="1" t="s">
        <v>1467</v>
      </c>
      <c r="F255" s="1" t="s">
        <v>465</v>
      </c>
      <c r="G255" s="7">
        <v>21723</v>
      </c>
      <c r="H255" s="7">
        <v>40332</v>
      </c>
      <c r="I255" s="1" t="s">
        <v>1081</v>
      </c>
      <c r="J255" s="47">
        <v>3</v>
      </c>
      <c r="K255" s="47">
        <v>1</v>
      </c>
      <c r="L255" s="49" t="s">
        <v>1422</v>
      </c>
      <c r="M255" s="6" t="s">
        <v>1281</v>
      </c>
      <c r="N255" s="6" t="s">
        <v>1405</v>
      </c>
      <c r="O255" s="6" t="s">
        <v>1279</v>
      </c>
      <c r="P255" s="12" t="s">
        <v>1064</v>
      </c>
      <c r="Q255" s="15" t="str">
        <f>VLOOKUP(P255,functions!$A$2:$H$69,3,FALSE)</f>
        <v>kitchen assistant</v>
      </c>
      <c r="R255" s="15"/>
      <c r="S255" s="17">
        <f>VLOOKUP(P255,functions!$A$2:$H$69,8,FALSE)</f>
        <v>2</v>
      </c>
      <c r="T255" s="17">
        <f t="shared" ca="1" si="33"/>
        <v>8</v>
      </c>
      <c r="U255" s="18">
        <f ca="1">VLOOKUP(T255,'salary scales'!$A$1:$F$10,S255+1,FALSE)</f>
        <v>1939.17</v>
      </c>
      <c r="V255" s="23">
        <f>VLOOKUP(P255,functions!$A$2:$H$69,5,FALSE)</f>
        <v>1</v>
      </c>
      <c r="X255" s="18">
        <f t="shared" ca="1" si="34"/>
        <v>1939.17</v>
      </c>
      <c r="Y255" s="18">
        <f t="shared" ca="1" si="35"/>
        <v>155.1336</v>
      </c>
      <c r="Z255" s="18">
        <f t="shared" ca="1" si="37"/>
        <v>995.87124999999992</v>
      </c>
      <c r="AA255" s="18">
        <f t="shared" ca="1" si="38"/>
        <v>150.285675</v>
      </c>
      <c r="AB255" s="18">
        <f t="shared" ca="1" si="39"/>
        <v>32.965890000000002</v>
      </c>
      <c r="AC255" s="18">
        <f t="shared" ca="1" si="40"/>
        <v>43.437407999999998</v>
      </c>
      <c r="AD255" s="18">
        <f t="shared" ca="1" si="41"/>
        <v>90.171405000000007</v>
      </c>
      <c r="AE255" s="18">
        <f t="shared" ca="1" si="42"/>
        <v>10.471518000000001</v>
      </c>
      <c r="AF255" s="18">
        <f t="shared" ca="1" si="43"/>
        <v>83.692000000000007</v>
      </c>
      <c r="AG255" t="str">
        <f t="shared" si="36"/>
        <v/>
      </c>
    </row>
    <row r="256" spans="1:33" x14ac:dyDescent="0.3">
      <c r="A256" s="2" t="s">
        <v>251</v>
      </c>
      <c r="B256" t="s">
        <v>870</v>
      </c>
      <c r="D256" t="s">
        <v>483</v>
      </c>
      <c r="E256" s="1" t="s">
        <v>410</v>
      </c>
      <c r="F256" s="1" t="s">
        <v>465</v>
      </c>
      <c r="G256" s="7">
        <v>25528</v>
      </c>
      <c r="H256" s="7">
        <v>39589</v>
      </c>
      <c r="I256" s="1" t="s">
        <v>1081</v>
      </c>
      <c r="M256" s="6" t="s">
        <v>1281</v>
      </c>
      <c r="N256" s="6" t="s">
        <v>1435</v>
      </c>
      <c r="O256" s="6" t="s">
        <v>1443</v>
      </c>
      <c r="P256" s="12" t="s">
        <v>1053</v>
      </c>
      <c r="Q256" s="15" t="str">
        <f>VLOOKUP(P256,functions!$A$2:$H$69,3,FALSE)</f>
        <v>Production worker</v>
      </c>
      <c r="R256" s="15"/>
      <c r="S256" s="17">
        <f>VLOOKUP(P256,functions!$A$2:$H$69,8,FALSE)</f>
        <v>2</v>
      </c>
      <c r="T256" s="17">
        <f t="shared" ca="1" si="33"/>
        <v>10</v>
      </c>
      <c r="U256" s="18" t="e">
        <f ca="1">VLOOKUP(T256,'salary scales'!$A$1:$F$10,S256+1,FALSE)</f>
        <v>#N/A</v>
      </c>
      <c r="V256" s="23">
        <f>VLOOKUP(P256,functions!$A$2:$H$69,5,FALSE)</f>
        <v>1.00064</v>
      </c>
      <c r="X256" s="18" t="e">
        <f t="shared" ca="1" si="34"/>
        <v>#N/A</v>
      </c>
      <c r="Y256" s="18" t="e">
        <f t="shared" ca="1" si="35"/>
        <v>#N/A</v>
      </c>
      <c r="Z256" s="18" t="e">
        <f t="shared" ca="1" si="37"/>
        <v>#N/A</v>
      </c>
      <c r="AA256" s="18" t="e">
        <f t="shared" ca="1" si="38"/>
        <v>#N/A</v>
      </c>
      <c r="AB256" s="18" t="e">
        <f t="shared" ca="1" si="39"/>
        <v>#N/A</v>
      </c>
      <c r="AC256" s="18" t="e">
        <f t="shared" ca="1" si="40"/>
        <v>#N/A</v>
      </c>
      <c r="AD256" s="18" t="e">
        <f t="shared" ca="1" si="41"/>
        <v>#N/A</v>
      </c>
      <c r="AE256" s="18" t="e">
        <f t="shared" ca="1" si="42"/>
        <v>#N/A</v>
      </c>
      <c r="AF256" s="18" t="e">
        <f t="shared" ca="1" si="43"/>
        <v>#N/A</v>
      </c>
      <c r="AG256" t="str">
        <f t="shared" si="36"/>
        <v/>
      </c>
    </row>
    <row r="257" spans="1:33" x14ac:dyDescent="0.3">
      <c r="A257" s="2" t="s">
        <v>252</v>
      </c>
      <c r="B257" t="s">
        <v>870</v>
      </c>
      <c r="D257" t="s">
        <v>724</v>
      </c>
      <c r="E257" s="1" t="s">
        <v>1467</v>
      </c>
      <c r="F257" s="1" t="s">
        <v>465</v>
      </c>
      <c r="G257" s="7">
        <v>28664</v>
      </c>
      <c r="H257" s="7">
        <v>40132</v>
      </c>
      <c r="I257" s="1" t="s">
        <v>1081</v>
      </c>
      <c r="J257" s="47">
        <v>1</v>
      </c>
      <c r="K257" s="47">
        <v>1</v>
      </c>
      <c r="L257" s="49" t="s">
        <v>1422</v>
      </c>
      <c r="M257" s="6" t="s">
        <v>1283</v>
      </c>
      <c r="N257" s="6" t="s">
        <v>1403</v>
      </c>
      <c r="O257" s="6" t="s">
        <v>1456</v>
      </c>
      <c r="P257" s="12" t="s">
        <v>1001</v>
      </c>
      <c r="Q257" s="15" t="str">
        <f>VLOOKUP(P257,functions!$A$2:$H$69,3,FALSE)</f>
        <v>Secretary</v>
      </c>
      <c r="R257" s="15"/>
      <c r="S257" s="17">
        <f>VLOOKUP(P257,functions!$A$2:$H$69,8,FALSE)</f>
        <v>2</v>
      </c>
      <c r="T257" s="17">
        <f t="shared" ca="1" si="33"/>
        <v>9</v>
      </c>
      <c r="U257" s="18">
        <f ca="1">VLOOKUP(T257,'salary scales'!$A$1:$F$10,S257+1,FALSE)</f>
        <v>1939.17</v>
      </c>
      <c r="V257" s="23">
        <f>VLOOKUP(P257,functions!$A$2:$H$69,5,FALSE)</f>
        <v>0.6</v>
      </c>
      <c r="X257" s="18">
        <f t="shared" ca="1" si="34"/>
        <v>1163.502</v>
      </c>
      <c r="Y257" s="18">
        <f t="shared" ca="1" si="35"/>
        <v>93.080159999999992</v>
      </c>
      <c r="Z257" s="18">
        <f t="shared" ca="1" si="37"/>
        <v>995.87124999999992</v>
      </c>
      <c r="AA257" s="18">
        <f t="shared" ca="1" si="38"/>
        <v>90.171404999999993</v>
      </c>
      <c r="AB257" s="18">
        <f t="shared" ca="1" si="39"/>
        <v>19.779534000000002</v>
      </c>
      <c r="AC257" s="18">
        <f t="shared" ca="1" si="40"/>
        <v>26.062444799999998</v>
      </c>
      <c r="AD257" s="18">
        <f t="shared" ca="1" si="41"/>
        <v>54.102843</v>
      </c>
      <c r="AE257" s="18">
        <f t="shared" ca="1" si="42"/>
        <v>6.2829107999999998</v>
      </c>
      <c r="AF257" s="18">
        <f t="shared" ca="1" si="43"/>
        <v>50.215199999999996</v>
      </c>
      <c r="AG257" t="str">
        <f t="shared" si="36"/>
        <v/>
      </c>
    </row>
    <row r="258" spans="1:33" x14ac:dyDescent="0.3">
      <c r="A258" s="2" t="s">
        <v>253</v>
      </c>
      <c r="B258" t="s">
        <v>870</v>
      </c>
      <c r="D258" t="s">
        <v>723</v>
      </c>
      <c r="E258" s="1" t="s">
        <v>1467</v>
      </c>
      <c r="F258" s="1" t="s">
        <v>465</v>
      </c>
      <c r="G258" s="7">
        <v>25534</v>
      </c>
      <c r="H258" s="7">
        <v>39398</v>
      </c>
      <c r="I258" s="1" t="s">
        <v>1081</v>
      </c>
      <c r="M258" s="6" t="s">
        <v>1281</v>
      </c>
      <c r="N258" s="6" t="s">
        <v>1438</v>
      </c>
      <c r="O258" s="6" t="s">
        <v>1449</v>
      </c>
      <c r="P258" s="12" t="s">
        <v>1057</v>
      </c>
      <c r="Q258" s="15" t="str">
        <f>VLOOKUP(P258,functions!$A$2:$H$69,3,FALSE)</f>
        <v>Forklift driver</v>
      </c>
      <c r="R258" s="15"/>
      <c r="S258" s="17">
        <f>VLOOKUP(P258,functions!$A$2:$H$69,8,FALSE)</f>
        <v>2</v>
      </c>
      <c r="T258" s="17">
        <f t="shared" ref="T258:T321" ca="1" si="44">YEAR(TODAY())-YEAR(H258)</f>
        <v>11</v>
      </c>
      <c r="U258" s="18" t="e">
        <f ca="1">VLOOKUP(T258,'salary scales'!$A$1:$F$10,S258+1,FALSE)</f>
        <v>#N/A</v>
      </c>
      <c r="V258" s="23">
        <f>VLOOKUP(P258,functions!$A$2:$H$69,5,FALSE)</f>
        <v>1</v>
      </c>
      <c r="X258" s="18" t="e">
        <f t="shared" ref="X258:X321" ca="1" si="45">IF(W258="",U258*V258,W258)</f>
        <v>#N/A</v>
      </c>
      <c r="Y258" s="18" t="e">
        <f t="shared" ref="Y258:Y321" ca="1" si="46">$Y$415*X258</f>
        <v>#N/A</v>
      </c>
      <c r="Z258" s="18" t="e">
        <f t="shared" ca="1" si="37"/>
        <v>#N/A</v>
      </c>
      <c r="AA258" s="18" t="e">
        <f t="shared" ca="1" si="38"/>
        <v>#N/A</v>
      </c>
      <c r="AB258" s="18" t="e">
        <f t="shared" ca="1" si="39"/>
        <v>#N/A</v>
      </c>
      <c r="AC258" s="18" t="e">
        <f t="shared" ca="1" si="40"/>
        <v>#N/A</v>
      </c>
      <c r="AD258" s="18" t="e">
        <f t="shared" ca="1" si="41"/>
        <v>#N/A</v>
      </c>
      <c r="AE258" s="18" t="e">
        <f t="shared" ca="1" si="42"/>
        <v>#N/A</v>
      </c>
      <c r="AF258" s="18" t="e">
        <f t="shared" ca="1" si="43"/>
        <v>#N/A</v>
      </c>
      <c r="AG258" t="str">
        <f t="shared" ref="AG258:AG321" si="47">IF(G258&lt;23012,IF(H258&gt;41275,1,""),"")</f>
        <v/>
      </c>
    </row>
    <row r="259" spans="1:33" x14ac:dyDescent="0.3">
      <c r="A259" s="2" t="s">
        <v>254</v>
      </c>
      <c r="B259" t="s">
        <v>871</v>
      </c>
      <c r="D259" t="s">
        <v>484</v>
      </c>
      <c r="E259" s="1" t="s">
        <v>410</v>
      </c>
      <c r="F259" s="1" t="s">
        <v>465</v>
      </c>
      <c r="G259" s="7">
        <v>27421</v>
      </c>
      <c r="H259" s="7">
        <v>41418</v>
      </c>
      <c r="I259" s="1" t="s">
        <v>1081</v>
      </c>
      <c r="M259" s="6" t="s">
        <v>1281</v>
      </c>
      <c r="N259" s="6" t="s">
        <v>1041</v>
      </c>
      <c r="O259" s="6" t="s">
        <v>1454</v>
      </c>
      <c r="P259" s="12" t="s">
        <v>1000</v>
      </c>
      <c r="Q259" s="15" t="str">
        <f>VLOOKUP(P259,functions!$A$2:$H$69,3,FALSE)</f>
        <v>Personell Officer</v>
      </c>
      <c r="R259" s="15"/>
      <c r="S259" s="17">
        <f>VLOOKUP(P259,functions!$A$2:$H$69,8,FALSE)</f>
        <v>4</v>
      </c>
      <c r="T259" s="17">
        <f t="shared" ca="1" si="44"/>
        <v>5</v>
      </c>
      <c r="U259" s="18">
        <f ca="1">VLOOKUP(T259,'salary scales'!$A$1:$F$10,S259+1,FALSE)</f>
        <v>2058.04</v>
      </c>
      <c r="V259" s="23">
        <f>VLOOKUP(P259,functions!$A$2:$H$69,5,FALSE)</f>
        <v>1</v>
      </c>
      <c r="X259" s="18">
        <f t="shared" ca="1" si="45"/>
        <v>2058.04</v>
      </c>
      <c r="Y259" s="18">
        <f t="shared" ca="1" si="46"/>
        <v>164.64320000000001</v>
      </c>
      <c r="Z259" s="18">
        <f t="shared" ca="1" si="37"/>
        <v>995.87124999999992</v>
      </c>
      <c r="AA259" s="18">
        <f t="shared" ca="1" si="38"/>
        <v>159.49809999999999</v>
      </c>
      <c r="AB259" s="18">
        <f t="shared" ca="1" si="39"/>
        <v>34.98668</v>
      </c>
      <c r="AC259" s="18">
        <f t="shared" ca="1" si="40"/>
        <v>46.100096000000001</v>
      </c>
      <c r="AD259" s="18">
        <f t="shared" ca="1" si="41"/>
        <v>95.698859999999996</v>
      </c>
      <c r="AE259" s="18">
        <f t="shared" ca="1" si="42"/>
        <v>11.113416000000001</v>
      </c>
      <c r="AF259" s="18">
        <f t="shared" ca="1" si="43"/>
        <v>95.579000000000008</v>
      </c>
      <c r="AG259" t="str">
        <f t="shared" si="47"/>
        <v/>
      </c>
    </row>
    <row r="260" spans="1:33" x14ac:dyDescent="0.3">
      <c r="A260" s="2" t="s">
        <v>255</v>
      </c>
      <c r="B260" t="s">
        <v>871</v>
      </c>
      <c r="D260" t="s">
        <v>725</v>
      </c>
      <c r="E260" s="1" t="s">
        <v>1467</v>
      </c>
      <c r="F260" s="1" t="s">
        <v>465</v>
      </c>
      <c r="G260" s="7">
        <v>24626</v>
      </c>
      <c r="H260" s="7">
        <v>40415</v>
      </c>
      <c r="I260" s="1" t="s">
        <v>1081</v>
      </c>
      <c r="M260" s="6" t="s">
        <v>1281</v>
      </c>
      <c r="N260" s="6" t="s">
        <v>1435</v>
      </c>
      <c r="O260" s="6" t="s">
        <v>1443</v>
      </c>
      <c r="P260" s="12" t="s">
        <v>1053</v>
      </c>
      <c r="Q260" s="15" t="str">
        <f>VLOOKUP(P260,functions!$A$2:$H$69,3,FALSE)</f>
        <v>Production worker</v>
      </c>
      <c r="R260" s="15"/>
      <c r="S260" s="17">
        <f>VLOOKUP(P260,functions!$A$2:$H$69,8,FALSE)</f>
        <v>2</v>
      </c>
      <c r="T260" s="17">
        <f t="shared" ca="1" si="44"/>
        <v>8</v>
      </c>
      <c r="U260" s="18">
        <f ca="1">VLOOKUP(T260,'salary scales'!$A$1:$F$10,S260+1,FALSE)</f>
        <v>1939.17</v>
      </c>
      <c r="V260" s="23">
        <f>VLOOKUP(P260,functions!$A$2:$H$69,5,FALSE)</f>
        <v>1.00064</v>
      </c>
      <c r="X260" s="18">
        <f t="shared" ca="1" si="45"/>
        <v>1940.4110688000001</v>
      </c>
      <c r="Y260" s="18">
        <f t="shared" ca="1" si="46"/>
        <v>155.232885504</v>
      </c>
      <c r="Z260" s="18">
        <f t="shared" ca="1" si="37"/>
        <v>995.87124999999992</v>
      </c>
      <c r="AA260" s="18">
        <f t="shared" ca="1" si="38"/>
        <v>150.38185783200001</v>
      </c>
      <c r="AB260" s="18">
        <f t="shared" ca="1" si="39"/>
        <v>32.986988169600004</v>
      </c>
      <c r="AC260" s="18">
        <f t="shared" ca="1" si="40"/>
        <v>43.465207941119999</v>
      </c>
      <c r="AD260" s="18">
        <f t="shared" ca="1" si="41"/>
        <v>90.229114699199997</v>
      </c>
      <c r="AE260" s="18">
        <f t="shared" ca="1" si="42"/>
        <v>10.478219771520001</v>
      </c>
      <c r="AF260" s="18">
        <f t="shared" ca="1" si="43"/>
        <v>83.745562880000023</v>
      </c>
      <c r="AG260" t="str">
        <f t="shared" si="47"/>
        <v/>
      </c>
    </row>
    <row r="261" spans="1:33" x14ac:dyDescent="0.3">
      <c r="A261" s="2" t="s">
        <v>256</v>
      </c>
      <c r="B261" t="s">
        <v>871</v>
      </c>
      <c r="D261" t="s">
        <v>726</v>
      </c>
      <c r="E261" s="1" t="s">
        <v>1467</v>
      </c>
      <c r="F261" s="1" t="s">
        <v>465</v>
      </c>
      <c r="G261" s="7">
        <v>24487</v>
      </c>
      <c r="H261" s="7">
        <v>40304</v>
      </c>
      <c r="I261" s="1" t="s">
        <v>1081</v>
      </c>
      <c r="J261" s="47">
        <v>1</v>
      </c>
      <c r="K261" s="47">
        <v>1</v>
      </c>
      <c r="L261" s="49" t="s">
        <v>1424</v>
      </c>
      <c r="M261" s="6" t="s">
        <v>1281</v>
      </c>
      <c r="N261" s="6" t="s">
        <v>1403</v>
      </c>
      <c r="O261" s="6" t="s">
        <v>1456</v>
      </c>
      <c r="P261" s="12" t="s">
        <v>1001</v>
      </c>
      <c r="Q261" s="15" t="str">
        <f>VLOOKUP(P261,functions!$A$2:$H$69,3,FALSE)</f>
        <v>Secretary</v>
      </c>
      <c r="R261" s="15"/>
      <c r="S261" s="17">
        <f>VLOOKUP(P261,functions!$A$2:$H$69,8,FALSE)</f>
        <v>2</v>
      </c>
      <c r="T261" s="17">
        <f t="shared" ca="1" si="44"/>
        <v>8</v>
      </c>
      <c r="U261" s="18">
        <f ca="1">VLOOKUP(T261,'salary scales'!$A$1:$F$10,S261+1,FALSE)</f>
        <v>1939.17</v>
      </c>
      <c r="V261" s="23">
        <f>VLOOKUP(P261,functions!$A$2:$H$69,5,FALSE)</f>
        <v>0.6</v>
      </c>
      <c r="X261" s="18">
        <f t="shared" ca="1" si="45"/>
        <v>1163.502</v>
      </c>
      <c r="Y261" s="18">
        <f t="shared" ca="1" si="46"/>
        <v>93.080159999999992</v>
      </c>
      <c r="Z261" s="18">
        <f t="shared" ref="Z261:Z324" ca="1" si="48">IF(X261&lt;$Z$415,$Z$414*X261,$Z$414*$Z$415)</f>
        <v>995.87124999999992</v>
      </c>
      <c r="AA261" s="18">
        <f t="shared" ref="AA261:AA324" ca="1" si="49">$AA$415*X261</f>
        <v>90.171404999999993</v>
      </c>
      <c r="AB261" s="18">
        <f t="shared" ref="AB261:AB324" ca="1" si="50">$AB$415*X261</f>
        <v>19.779534000000002</v>
      </c>
      <c r="AC261" s="18">
        <f t="shared" ref="AC261:AC324" ca="1" si="51">$AC$415*X261</f>
        <v>26.062444799999998</v>
      </c>
      <c r="AD261" s="18">
        <f t="shared" ref="AD261:AD324" ca="1" si="52">$AD$415*X261</f>
        <v>54.102843</v>
      </c>
      <c r="AE261" s="18">
        <f t="shared" ref="AE261:AE324" ca="1" si="53">$AE$415*X261</f>
        <v>6.2829107999999998</v>
      </c>
      <c r="AF261" s="18">
        <f t="shared" ref="AF261:AF324" ca="1" si="54">$AF$415*(X261-(V261*$AF$414))</f>
        <v>50.215199999999996</v>
      </c>
      <c r="AG261" t="str">
        <f t="shared" si="47"/>
        <v/>
      </c>
    </row>
    <row r="262" spans="1:33" x14ac:dyDescent="0.3">
      <c r="A262" s="2" t="s">
        <v>257</v>
      </c>
      <c r="B262" t="s">
        <v>943</v>
      </c>
      <c r="C262" t="s">
        <v>733</v>
      </c>
      <c r="D262" t="s">
        <v>586</v>
      </c>
      <c r="E262" s="1" t="s">
        <v>410</v>
      </c>
      <c r="F262" s="1" t="s">
        <v>465</v>
      </c>
      <c r="G262" s="7">
        <v>20917</v>
      </c>
      <c r="H262" s="7">
        <v>40623</v>
      </c>
      <c r="I262" s="1" t="s">
        <v>1081</v>
      </c>
      <c r="M262" s="6" t="s">
        <v>1281</v>
      </c>
      <c r="N262" s="6" t="s">
        <v>1438</v>
      </c>
      <c r="O262" s="6" t="s">
        <v>1448</v>
      </c>
      <c r="P262" s="12" t="s">
        <v>1060</v>
      </c>
      <c r="Q262" s="15" t="str">
        <f>VLOOKUP(P262,functions!$A$2:$H$69,3,FALSE)</f>
        <v>Logistics employee loading and unloading</v>
      </c>
      <c r="R262" s="15"/>
      <c r="S262" s="17">
        <f>VLOOKUP(P262,functions!$A$2:$H$69,8,FALSE)</f>
        <v>1</v>
      </c>
      <c r="T262" s="17">
        <f t="shared" ca="1" si="44"/>
        <v>7</v>
      </c>
      <c r="U262" s="18">
        <f ca="1">VLOOKUP(T262,'salary scales'!$A$1:$F$10,S262+1,FALSE)</f>
        <v>1861.13</v>
      </c>
      <c r="V262" s="23">
        <f>VLOOKUP(P262,functions!$A$2:$H$69,5,FALSE)</f>
        <v>1</v>
      </c>
      <c r="X262" s="18">
        <f t="shared" ca="1" si="45"/>
        <v>1861.13</v>
      </c>
      <c r="Y262" s="18">
        <f t="shared" ca="1" si="46"/>
        <v>148.8904</v>
      </c>
      <c r="Z262" s="18">
        <f t="shared" ca="1" si="48"/>
        <v>995.87124999999992</v>
      </c>
      <c r="AA262" s="18">
        <f t="shared" ca="1" si="49"/>
        <v>144.23757500000002</v>
      </c>
      <c r="AB262" s="18">
        <f t="shared" ca="1" si="50"/>
        <v>31.639210000000006</v>
      </c>
      <c r="AC262" s="18">
        <f t="shared" ca="1" si="51"/>
        <v>41.689312000000001</v>
      </c>
      <c r="AD262" s="18">
        <f t="shared" ca="1" si="52"/>
        <v>86.542545000000004</v>
      </c>
      <c r="AE262" s="18">
        <f t="shared" ca="1" si="53"/>
        <v>10.050102000000001</v>
      </c>
      <c r="AF262" s="18">
        <f t="shared" ca="1" si="54"/>
        <v>75.888000000000019</v>
      </c>
      <c r="AG262" t="str">
        <f t="shared" si="47"/>
        <v/>
      </c>
    </row>
    <row r="263" spans="1:33" x14ac:dyDescent="0.3">
      <c r="A263" s="2" t="s">
        <v>258</v>
      </c>
      <c r="B263" t="s">
        <v>943</v>
      </c>
      <c r="C263" t="s">
        <v>733</v>
      </c>
      <c r="D263" t="s">
        <v>576</v>
      </c>
      <c r="E263" s="1" t="s">
        <v>410</v>
      </c>
      <c r="F263" s="1" t="s">
        <v>465</v>
      </c>
      <c r="G263" s="7">
        <v>29358</v>
      </c>
      <c r="H263" s="7">
        <v>39422</v>
      </c>
      <c r="I263" s="1" t="s">
        <v>1081</v>
      </c>
      <c r="M263" s="6" t="s">
        <v>1281</v>
      </c>
      <c r="N263" s="6" t="s">
        <v>1405</v>
      </c>
      <c r="O263" s="6" t="s">
        <v>1447</v>
      </c>
      <c r="P263" s="12" t="s">
        <v>1032</v>
      </c>
      <c r="Q263" s="15" t="str">
        <f>VLOOKUP(P263,functions!$A$2:$H$69,3,FALSE)</f>
        <v>Site supervisor</v>
      </c>
      <c r="R263" s="15"/>
      <c r="S263" s="17">
        <f>VLOOKUP(P263,functions!$A$2:$H$69,8,FALSE)</f>
        <v>2</v>
      </c>
      <c r="T263" s="17">
        <f t="shared" ca="1" si="44"/>
        <v>11</v>
      </c>
      <c r="U263" s="18" t="e">
        <f ca="1">VLOOKUP(T263,'salary scales'!$A$1:$F$10,S263+1,FALSE)</f>
        <v>#N/A</v>
      </c>
      <c r="V263" s="23">
        <f>VLOOKUP(P263,functions!$A$2:$H$69,5,FALSE)</f>
        <v>1</v>
      </c>
      <c r="X263" s="18" t="e">
        <f t="shared" ca="1" si="45"/>
        <v>#N/A</v>
      </c>
      <c r="Y263" s="18" t="e">
        <f t="shared" ca="1" si="46"/>
        <v>#N/A</v>
      </c>
      <c r="Z263" s="18" t="e">
        <f t="shared" ca="1" si="48"/>
        <v>#N/A</v>
      </c>
      <c r="AA263" s="18" t="e">
        <f t="shared" ca="1" si="49"/>
        <v>#N/A</v>
      </c>
      <c r="AB263" s="18" t="e">
        <f t="shared" ca="1" si="50"/>
        <v>#N/A</v>
      </c>
      <c r="AC263" s="18" t="e">
        <f t="shared" ca="1" si="51"/>
        <v>#N/A</v>
      </c>
      <c r="AD263" s="18" t="e">
        <f t="shared" ca="1" si="52"/>
        <v>#N/A</v>
      </c>
      <c r="AE263" s="18" t="e">
        <f t="shared" ca="1" si="53"/>
        <v>#N/A</v>
      </c>
      <c r="AF263" s="18" t="e">
        <f t="shared" ca="1" si="54"/>
        <v>#N/A</v>
      </c>
      <c r="AG263" t="str">
        <f t="shared" si="47"/>
        <v/>
      </c>
    </row>
    <row r="264" spans="1:33" x14ac:dyDescent="0.3">
      <c r="A264" s="2" t="s">
        <v>259</v>
      </c>
      <c r="B264" t="s">
        <v>875</v>
      </c>
      <c r="D264" t="s">
        <v>595</v>
      </c>
      <c r="E264" s="1" t="s">
        <v>410</v>
      </c>
      <c r="F264" s="1" t="s">
        <v>465</v>
      </c>
      <c r="G264" s="7">
        <v>29140</v>
      </c>
      <c r="H264" s="7">
        <v>40858</v>
      </c>
      <c r="I264" s="1" t="s">
        <v>1081</v>
      </c>
      <c r="J264" s="47">
        <v>8</v>
      </c>
      <c r="K264" s="47">
        <v>2</v>
      </c>
      <c r="L264" s="50" t="s">
        <v>1425</v>
      </c>
      <c r="M264" s="6" t="s">
        <v>1281</v>
      </c>
      <c r="N264" s="6" t="s">
        <v>1334</v>
      </c>
      <c r="O264" s="6" t="s">
        <v>1452</v>
      </c>
      <c r="P264" s="12" t="s">
        <v>1027</v>
      </c>
      <c r="Q264" s="15" t="str">
        <f>VLOOKUP(P264,functions!$A$2:$H$69,3,FALSE)</f>
        <v>Purchaser raw materials</v>
      </c>
      <c r="R264" s="15"/>
      <c r="S264" s="17">
        <f>VLOOKUP(P264,functions!$A$2:$H$69,8,FALSE)</f>
        <v>2</v>
      </c>
      <c r="T264" s="17">
        <f t="shared" ca="1" si="44"/>
        <v>7</v>
      </c>
      <c r="U264" s="18">
        <f ca="1">VLOOKUP(T264,'salary scales'!$A$1:$F$10,S264+1,FALSE)</f>
        <v>1939.17</v>
      </c>
      <c r="V264" s="23">
        <f>VLOOKUP(P264,functions!$A$2:$H$69,5,FALSE)</f>
        <v>1</v>
      </c>
      <c r="X264" s="18">
        <f t="shared" ca="1" si="45"/>
        <v>1939.17</v>
      </c>
      <c r="Y264" s="18">
        <f t="shared" ca="1" si="46"/>
        <v>155.1336</v>
      </c>
      <c r="Z264" s="18">
        <f t="shared" ca="1" si="48"/>
        <v>995.87124999999992</v>
      </c>
      <c r="AA264" s="18">
        <f t="shared" ca="1" si="49"/>
        <v>150.285675</v>
      </c>
      <c r="AB264" s="18">
        <f t="shared" ca="1" si="50"/>
        <v>32.965890000000002</v>
      </c>
      <c r="AC264" s="18">
        <f t="shared" ca="1" si="51"/>
        <v>43.437407999999998</v>
      </c>
      <c r="AD264" s="18">
        <f t="shared" ca="1" si="52"/>
        <v>90.171405000000007</v>
      </c>
      <c r="AE264" s="18">
        <f t="shared" ca="1" si="53"/>
        <v>10.471518000000001</v>
      </c>
      <c r="AF264" s="18">
        <f t="shared" ca="1" si="54"/>
        <v>83.692000000000007</v>
      </c>
      <c r="AG264" t="str">
        <f t="shared" si="47"/>
        <v/>
      </c>
    </row>
    <row r="265" spans="1:33" x14ac:dyDescent="0.3">
      <c r="A265" s="2" t="s">
        <v>260</v>
      </c>
      <c r="B265" t="s">
        <v>875</v>
      </c>
      <c r="D265" t="s">
        <v>594</v>
      </c>
      <c r="E265" s="1" t="s">
        <v>410</v>
      </c>
      <c r="F265" s="1" t="s">
        <v>465</v>
      </c>
      <c r="G265" s="7">
        <v>25084</v>
      </c>
      <c r="H265" s="7">
        <v>40456</v>
      </c>
      <c r="I265" s="1" t="s">
        <v>1081</v>
      </c>
      <c r="M265" s="6" t="s">
        <v>1281</v>
      </c>
      <c r="N265" s="6" t="s">
        <v>1435</v>
      </c>
      <c r="O265" s="6" t="s">
        <v>1446</v>
      </c>
      <c r="P265" s="12" t="s">
        <v>1052</v>
      </c>
      <c r="Q265" s="15" t="str">
        <f>VLOOKUP(P265,functions!$A$2:$H$69,3,FALSE)</f>
        <v>Team leader</v>
      </c>
      <c r="R265" s="15" t="s">
        <v>1083</v>
      </c>
      <c r="S265" s="17">
        <f>VLOOKUP(P265,functions!$A$2:$H$69,8,FALSE)</f>
        <v>3</v>
      </c>
      <c r="T265" s="17">
        <f t="shared" ca="1" si="44"/>
        <v>8</v>
      </c>
      <c r="U265" s="18">
        <f ca="1">VLOOKUP(T265,'salary scales'!$A$1:$F$10,S265+1,FALSE)</f>
        <v>2124.06</v>
      </c>
      <c r="V265" s="23">
        <f>VLOOKUP(P265,functions!$A$2:$H$69,5,FALSE)</f>
        <v>1.00064</v>
      </c>
      <c r="X265" s="18">
        <f t="shared" ca="1" si="45"/>
        <v>2125.4193983999999</v>
      </c>
      <c r="Y265" s="18">
        <f t="shared" ca="1" si="46"/>
        <v>170.033551872</v>
      </c>
      <c r="Z265" s="18">
        <f t="shared" ca="1" si="48"/>
        <v>995.87124999999992</v>
      </c>
      <c r="AA265" s="18">
        <f t="shared" ca="1" si="49"/>
        <v>164.72000337599999</v>
      </c>
      <c r="AB265" s="18">
        <f t="shared" ca="1" si="50"/>
        <v>36.132129772799999</v>
      </c>
      <c r="AC265" s="18">
        <f t="shared" ca="1" si="51"/>
        <v>47.609394524159995</v>
      </c>
      <c r="AD265" s="18">
        <f t="shared" ca="1" si="52"/>
        <v>98.832002025599991</v>
      </c>
      <c r="AE265" s="18">
        <f t="shared" ca="1" si="53"/>
        <v>11.47726475136</v>
      </c>
      <c r="AF265" s="18">
        <f t="shared" ca="1" si="54"/>
        <v>102.24639583999999</v>
      </c>
      <c r="AG265" t="str">
        <f t="shared" si="47"/>
        <v/>
      </c>
    </row>
    <row r="266" spans="1:33" x14ac:dyDescent="0.3">
      <c r="A266" s="2" t="s">
        <v>261</v>
      </c>
      <c r="B266" t="s">
        <v>875</v>
      </c>
      <c r="D266" t="s">
        <v>488</v>
      </c>
      <c r="E266" s="1" t="s">
        <v>410</v>
      </c>
      <c r="F266" s="1" t="s">
        <v>465</v>
      </c>
      <c r="G266" s="7">
        <v>28362</v>
      </c>
      <c r="H266" s="7">
        <v>41487</v>
      </c>
      <c r="I266" s="1" t="s">
        <v>1081</v>
      </c>
      <c r="J266" s="47">
        <v>1</v>
      </c>
      <c r="K266" s="47">
        <v>1</v>
      </c>
      <c r="L266" s="49" t="s">
        <v>1423</v>
      </c>
      <c r="M266" s="6" t="s">
        <v>1281</v>
      </c>
      <c r="N266" s="6" t="s">
        <v>1278</v>
      </c>
      <c r="O266" s="6" t="s">
        <v>1278</v>
      </c>
      <c r="P266" s="12" t="s">
        <v>1039</v>
      </c>
      <c r="Q266" s="15" t="str">
        <f>VLOOKUP(P266,functions!$A$2:$H$69,3,FALSE)</f>
        <v>Assistant laboratory tecnician</v>
      </c>
      <c r="R266" s="15"/>
      <c r="S266" s="17">
        <f>VLOOKUP(P266,functions!$A$2:$H$69,8,FALSE)</f>
        <v>2</v>
      </c>
      <c r="T266" s="17">
        <f t="shared" ca="1" si="44"/>
        <v>5</v>
      </c>
      <c r="U266" s="18">
        <f ca="1">VLOOKUP(T266,'salary scales'!$A$1:$F$10,S266+1,FALSE)</f>
        <v>1899.07</v>
      </c>
      <c r="V266" s="23">
        <f>VLOOKUP(P266,functions!$A$2:$H$69,5,FALSE)</f>
        <v>0.6</v>
      </c>
      <c r="X266" s="18">
        <f t="shared" ca="1" si="45"/>
        <v>1139.442</v>
      </c>
      <c r="Y266" s="18">
        <f t="shared" ca="1" si="46"/>
        <v>91.155360000000002</v>
      </c>
      <c r="Z266" s="18">
        <f t="shared" ca="1" si="48"/>
        <v>995.87124999999992</v>
      </c>
      <c r="AA266" s="18">
        <f t="shared" ca="1" si="49"/>
        <v>88.306754999999995</v>
      </c>
      <c r="AB266" s="18">
        <f t="shared" ca="1" si="50"/>
        <v>19.370514</v>
      </c>
      <c r="AC266" s="18">
        <f t="shared" ca="1" si="51"/>
        <v>25.523500800000001</v>
      </c>
      <c r="AD266" s="18">
        <f t="shared" ca="1" si="52"/>
        <v>52.984053000000003</v>
      </c>
      <c r="AE266" s="18">
        <f t="shared" ca="1" si="53"/>
        <v>6.1529868000000008</v>
      </c>
      <c r="AF266" s="18">
        <f t="shared" ca="1" si="54"/>
        <v>47.809200000000004</v>
      </c>
      <c r="AG266" t="str">
        <f t="shared" si="47"/>
        <v/>
      </c>
    </row>
    <row r="267" spans="1:33" x14ac:dyDescent="0.3">
      <c r="A267" s="2" t="s">
        <v>262</v>
      </c>
      <c r="B267" t="s">
        <v>876</v>
      </c>
      <c r="D267" t="s">
        <v>596</v>
      </c>
      <c r="E267" s="1" t="s">
        <v>410</v>
      </c>
      <c r="F267" s="1" t="s">
        <v>465</v>
      </c>
      <c r="G267" s="7">
        <v>27082</v>
      </c>
      <c r="H267" s="7">
        <v>39770</v>
      </c>
      <c r="I267" s="1" t="s">
        <v>1081</v>
      </c>
      <c r="M267" s="6" t="s">
        <v>1283</v>
      </c>
      <c r="N267" s="6" t="s">
        <v>1440</v>
      </c>
      <c r="O267" s="6" t="s">
        <v>1450</v>
      </c>
      <c r="P267" s="12" t="s">
        <v>1054</v>
      </c>
      <c r="Q267" s="15" t="str">
        <f>VLOOKUP(P267,functions!$A$2:$H$69,3,FALSE)</f>
        <v>Production assistant</v>
      </c>
      <c r="R267" s="15" t="s">
        <v>1082</v>
      </c>
      <c r="S267" s="17">
        <f>VLOOKUP(P267,functions!$A$2:$H$69,8,FALSE)</f>
        <v>1</v>
      </c>
      <c r="T267" s="17">
        <f t="shared" ca="1" si="44"/>
        <v>10</v>
      </c>
      <c r="U267" s="18" t="e">
        <f ca="1">VLOOKUP(T267,'salary scales'!$A$1:$F$10,S267+1,FALSE)</f>
        <v>#N/A</v>
      </c>
      <c r="V267" s="23">
        <f>VLOOKUP(P267,functions!$A$2:$H$69,5,FALSE)</f>
        <v>1.00064</v>
      </c>
      <c r="X267" s="18" t="e">
        <f t="shared" ca="1" si="45"/>
        <v>#N/A</v>
      </c>
      <c r="Y267" s="18" t="e">
        <f t="shared" ca="1" si="46"/>
        <v>#N/A</v>
      </c>
      <c r="Z267" s="18" t="e">
        <f t="shared" ca="1" si="48"/>
        <v>#N/A</v>
      </c>
      <c r="AA267" s="18" t="e">
        <f t="shared" ca="1" si="49"/>
        <v>#N/A</v>
      </c>
      <c r="AB267" s="18" t="e">
        <f t="shared" ca="1" si="50"/>
        <v>#N/A</v>
      </c>
      <c r="AC267" s="18" t="e">
        <f t="shared" ca="1" si="51"/>
        <v>#N/A</v>
      </c>
      <c r="AD267" s="18" t="e">
        <f t="shared" ca="1" si="52"/>
        <v>#N/A</v>
      </c>
      <c r="AE267" s="18" t="e">
        <f t="shared" ca="1" si="53"/>
        <v>#N/A</v>
      </c>
      <c r="AF267" s="18" t="e">
        <f t="shared" ca="1" si="54"/>
        <v>#N/A</v>
      </c>
      <c r="AG267" t="str">
        <f t="shared" si="47"/>
        <v/>
      </c>
    </row>
    <row r="268" spans="1:33" x14ac:dyDescent="0.3">
      <c r="A268" s="2" t="s">
        <v>263</v>
      </c>
      <c r="B268" t="s">
        <v>874</v>
      </c>
      <c r="D268" t="s">
        <v>593</v>
      </c>
      <c r="E268" s="1" t="s">
        <v>410</v>
      </c>
      <c r="F268" s="1" t="s">
        <v>465</v>
      </c>
      <c r="G268" s="7">
        <v>26478</v>
      </c>
      <c r="H268" s="7">
        <v>40002</v>
      </c>
      <c r="I268" s="1" t="s">
        <v>1081</v>
      </c>
      <c r="J268" s="47">
        <v>31</v>
      </c>
      <c r="K268" s="47">
        <v>2</v>
      </c>
      <c r="L268" s="49" t="s">
        <v>1291</v>
      </c>
      <c r="M268" s="6" t="s">
        <v>1281</v>
      </c>
      <c r="N268" s="6" t="s">
        <v>1334</v>
      </c>
      <c r="O268" s="6" t="s">
        <v>1458</v>
      </c>
      <c r="P268" s="12" t="s">
        <v>1029</v>
      </c>
      <c r="Q268" s="15" t="str">
        <f>VLOOKUP(P268,functions!$A$2:$H$69,3,FALSE)</f>
        <v>Purchaser packaging</v>
      </c>
      <c r="R268" s="15"/>
      <c r="S268" s="17">
        <f>VLOOKUP(P268,functions!$A$2:$H$69,8,FALSE)</f>
        <v>2</v>
      </c>
      <c r="T268" s="17">
        <f t="shared" ca="1" si="44"/>
        <v>9</v>
      </c>
      <c r="U268" s="18">
        <f ca="1">VLOOKUP(T268,'salary scales'!$A$1:$F$10,S268+1,FALSE)</f>
        <v>1939.17</v>
      </c>
      <c r="V268" s="23">
        <f>VLOOKUP(P268,functions!$A$2:$H$69,5,FALSE)</f>
        <v>1</v>
      </c>
      <c r="X268" s="18">
        <f t="shared" ca="1" si="45"/>
        <v>1939.17</v>
      </c>
      <c r="Y268" s="18">
        <f t="shared" ca="1" si="46"/>
        <v>155.1336</v>
      </c>
      <c r="Z268" s="18">
        <f t="shared" ca="1" si="48"/>
        <v>995.87124999999992</v>
      </c>
      <c r="AA268" s="18">
        <f t="shared" ca="1" si="49"/>
        <v>150.285675</v>
      </c>
      <c r="AB268" s="18">
        <f t="shared" ca="1" si="50"/>
        <v>32.965890000000002</v>
      </c>
      <c r="AC268" s="18">
        <f t="shared" ca="1" si="51"/>
        <v>43.437407999999998</v>
      </c>
      <c r="AD268" s="18">
        <f t="shared" ca="1" si="52"/>
        <v>90.171405000000007</v>
      </c>
      <c r="AE268" s="18">
        <f t="shared" ca="1" si="53"/>
        <v>10.471518000000001</v>
      </c>
      <c r="AF268" s="18">
        <f t="shared" ca="1" si="54"/>
        <v>83.692000000000007</v>
      </c>
      <c r="AG268" t="str">
        <f t="shared" si="47"/>
        <v/>
      </c>
    </row>
    <row r="269" spans="1:33" x14ac:dyDescent="0.3">
      <c r="A269" s="2" t="s">
        <v>264</v>
      </c>
      <c r="B269" t="s">
        <v>874</v>
      </c>
      <c r="D269" t="s">
        <v>487</v>
      </c>
      <c r="E269" s="1" t="s">
        <v>410</v>
      </c>
      <c r="F269" s="1" t="s">
        <v>465</v>
      </c>
      <c r="G269" s="7">
        <v>29971</v>
      </c>
      <c r="H269" s="7">
        <v>40149</v>
      </c>
      <c r="I269" s="1" t="s">
        <v>1081</v>
      </c>
      <c r="M269" s="6" t="s">
        <v>1281</v>
      </c>
      <c r="N269" s="6" t="s">
        <v>1435</v>
      </c>
      <c r="O269" s="6" t="s">
        <v>1443</v>
      </c>
      <c r="P269" s="12" t="s">
        <v>1053</v>
      </c>
      <c r="Q269" s="15" t="str">
        <f>VLOOKUP(P269,functions!$A$2:$H$69,3,FALSE)</f>
        <v>Production worker</v>
      </c>
      <c r="R269" s="15"/>
      <c r="S269" s="17">
        <f>VLOOKUP(P269,functions!$A$2:$H$69,8,FALSE)</f>
        <v>2</v>
      </c>
      <c r="T269" s="17">
        <f t="shared" ca="1" si="44"/>
        <v>9</v>
      </c>
      <c r="U269" s="18">
        <f ca="1">VLOOKUP(T269,'salary scales'!$A$1:$F$10,S269+1,FALSE)</f>
        <v>1939.17</v>
      </c>
      <c r="V269" s="23">
        <f>VLOOKUP(P269,functions!$A$2:$H$69,5,FALSE)</f>
        <v>1.00064</v>
      </c>
      <c r="X269" s="18">
        <f t="shared" ca="1" si="45"/>
        <v>1940.4110688000001</v>
      </c>
      <c r="Y269" s="18">
        <f t="shared" ca="1" si="46"/>
        <v>155.232885504</v>
      </c>
      <c r="Z269" s="18">
        <f t="shared" ca="1" si="48"/>
        <v>995.87124999999992</v>
      </c>
      <c r="AA269" s="18">
        <f t="shared" ca="1" si="49"/>
        <v>150.38185783200001</v>
      </c>
      <c r="AB269" s="18">
        <f t="shared" ca="1" si="50"/>
        <v>32.986988169600004</v>
      </c>
      <c r="AC269" s="18">
        <f t="shared" ca="1" si="51"/>
        <v>43.465207941119999</v>
      </c>
      <c r="AD269" s="18">
        <f t="shared" ca="1" si="52"/>
        <v>90.229114699199997</v>
      </c>
      <c r="AE269" s="18">
        <f t="shared" ca="1" si="53"/>
        <v>10.478219771520001</v>
      </c>
      <c r="AF269" s="18">
        <f t="shared" ca="1" si="54"/>
        <v>83.745562880000023</v>
      </c>
      <c r="AG269" t="str">
        <f t="shared" si="47"/>
        <v/>
      </c>
    </row>
    <row r="270" spans="1:33" x14ac:dyDescent="0.3">
      <c r="A270" s="2" t="s">
        <v>265</v>
      </c>
      <c r="B270" t="s">
        <v>872</v>
      </c>
      <c r="C270" t="s">
        <v>741</v>
      </c>
      <c r="D270" t="s">
        <v>485</v>
      </c>
      <c r="E270" s="1" t="s">
        <v>410</v>
      </c>
      <c r="F270" s="1" t="s">
        <v>465</v>
      </c>
      <c r="G270" s="7">
        <v>32205</v>
      </c>
      <c r="H270" s="7">
        <v>41499</v>
      </c>
      <c r="I270" s="1" t="s">
        <v>1081</v>
      </c>
      <c r="J270" s="47">
        <v>3</v>
      </c>
      <c r="K270" s="47">
        <v>1</v>
      </c>
      <c r="L270" s="49" t="s">
        <v>1422</v>
      </c>
      <c r="M270" s="6" t="s">
        <v>1281</v>
      </c>
      <c r="N270" s="6" t="s">
        <v>1435</v>
      </c>
      <c r="O270" s="6" t="s">
        <v>1446</v>
      </c>
      <c r="P270" s="12" t="s">
        <v>1054</v>
      </c>
      <c r="Q270" s="15" t="str">
        <f>VLOOKUP(P270,functions!$A$2:$H$69,3,FALSE)</f>
        <v>Production assistant</v>
      </c>
      <c r="R270" s="15"/>
      <c r="S270" s="17">
        <f>VLOOKUP(P270,functions!$A$2:$H$69,8,FALSE)</f>
        <v>1</v>
      </c>
      <c r="T270" s="17">
        <f t="shared" ca="1" si="44"/>
        <v>5</v>
      </c>
      <c r="U270" s="18">
        <f ca="1">VLOOKUP(T270,'salary scales'!$A$1:$F$10,S270+1,FALSE)</f>
        <v>1829.7</v>
      </c>
      <c r="V270" s="23">
        <f>VLOOKUP(P270,functions!$A$2:$H$69,5,FALSE)</f>
        <v>1.00064</v>
      </c>
      <c r="X270" s="18">
        <f t="shared" ca="1" si="45"/>
        <v>1830.8710080000001</v>
      </c>
      <c r="Y270" s="18">
        <f t="shared" ca="1" si="46"/>
        <v>146.46968064000001</v>
      </c>
      <c r="Z270" s="18">
        <f t="shared" ca="1" si="48"/>
        <v>995.87124999999992</v>
      </c>
      <c r="AA270" s="18">
        <f t="shared" ca="1" si="49"/>
        <v>141.89250312000001</v>
      </c>
      <c r="AB270" s="18">
        <f t="shared" ca="1" si="50"/>
        <v>31.124807136000005</v>
      </c>
      <c r="AC270" s="18">
        <f t="shared" ca="1" si="51"/>
        <v>41.011510579199999</v>
      </c>
      <c r="AD270" s="18">
        <f t="shared" ca="1" si="52"/>
        <v>85.135501872000006</v>
      </c>
      <c r="AE270" s="18">
        <f t="shared" ca="1" si="53"/>
        <v>9.8867034432000001</v>
      </c>
      <c r="AF270" s="18">
        <f t="shared" ca="1" si="54"/>
        <v>72.791556800000009</v>
      </c>
      <c r="AG270" t="str">
        <f t="shared" si="47"/>
        <v/>
      </c>
    </row>
    <row r="271" spans="1:33" x14ac:dyDescent="0.3">
      <c r="A271" s="2" t="s">
        <v>266</v>
      </c>
      <c r="B271" t="s">
        <v>872</v>
      </c>
      <c r="C271" t="s">
        <v>741</v>
      </c>
      <c r="D271" t="s">
        <v>486</v>
      </c>
      <c r="E271" s="1" t="s">
        <v>410</v>
      </c>
      <c r="F271" s="1" t="s">
        <v>465</v>
      </c>
      <c r="G271" s="7">
        <v>22952</v>
      </c>
      <c r="H271" s="7">
        <v>40875</v>
      </c>
      <c r="I271" s="1" t="s">
        <v>1081</v>
      </c>
      <c r="M271" s="6" t="s">
        <v>1281</v>
      </c>
      <c r="N271" s="6" t="s">
        <v>1042</v>
      </c>
      <c r="O271" s="6" t="s">
        <v>1459</v>
      </c>
      <c r="P271" s="12" t="s">
        <v>1005</v>
      </c>
      <c r="Q271" s="15" t="str">
        <f>VLOOKUP(P271,functions!$A$2:$H$69,3,FALSE)</f>
        <v>ICT employee</v>
      </c>
      <c r="R271" s="15"/>
      <c r="S271" s="17">
        <f>VLOOKUP(P271,functions!$A$2:$H$69,8,FALSE)</f>
        <v>4</v>
      </c>
      <c r="T271" s="17">
        <f t="shared" ca="1" si="44"/>
        <v>7</v>
      </c>
      <c r="U271" s="18">
        <f ca="1">VLOOKUP(T271,'salary scales'!$A$1:$F$10,S271+1,FALSE)</f>
        <v>2168.02</v>
      </c>
      <c r="V271" s="23">
        <f>VLOOKUP(P271,functions!$A$2:$H$69,5,FALSE)</f>
        <v>1</v>
      </c>
      <c r="X271" s="18">
        <f t="shared" ca="1" si="45"/>
        <v>2168.02</v>
      </c>
      <c r="Y271" s="18">
        <f t="shared" ca="1" si="46"/>
        <v>173.44159999999999</v>
      </c>
      <c r="Z271" s="18">
        <f t="shared" ca="1" si="48"/>
        <v>995.87124999999992</v>
      </c>
      <c r="AA271" s="18">
        <f t="shared" ca="1" si="49"/>
        <v>168.02154999999999</v>
      </c>
      <c r="AB271" s="18">
        <f t="shared" ca="1" si="50"/>
        <v>36.856340000000003</v>
      </c>
      <c r="AC271" s="18">
        <f t="shared" ca="1" si="51"/>
        <v>48.563648000000001</v>
      </c>
      <c r="AD271" s="18">
        <f t="shared" ca="1" si="52"/>
        <v>100.81292999999999</v>
      </c>
      <c r="AE271" s="18">
        <f t="shared" ca="1" si="53"/>
        <v>11.707308000000001</v>
      </c>
      <c r="AF271" s="18">
        <f t="shared" ca="1" si="54"/>
        <v>106.577</v>
      </c>
      <c r="AG271" t="str">
        <f t="shared" si="47"/>
        <v/>
      </c>
    </row>
    <row r="272" spans="1:33" x14ac:dyDescent="0.3">
      <c r="A272" s="2" t="s">
        <v>267</v>
      </c>
      <c r="B272" t="s">
        <v>872</v>
      </c>
      <c r="C272" t="s">
        <v>741</v>
      </c>
      <c r="D272" t="s">
        <v>727</v>
      </c>
      <c r="E272" s="1" t="s">
        <v>1467</v>
      </c>
      <c r="F272" s="1" t="s">
        <v>465</v>
      </c>
      <c r="G272" s="7">
        <v>31684</v>
      </c>
      <c r="H272" s="7">
        <v>41013</v>
      </c>
      <c r="I272" s="1" t="s">
        <v>1081</v>
      </c>
      <c r="M272" s="6" t="s">
        <v>1281</v>
      </c>
      <c r="N272" s="6" t="s">
        <v>1435</v>
      </c>
      <c r="O272" s="6" t="s">
        <v>1443</v>
      </c>
      <c r="P272" s="12" t="s">
        <v>1053</v>
      </c>
      <c r="Q272" s="15" t="str">
        <f>VLOOKUP(P272,functions!$A$2:$H$69,3,FALSE)</f>
        <v>Production worker</v>
      </c>
      <c r="R272" s="15"/>
      <c r="S272" s="17">
        <f>VLOOKUP(P272,functions!$A$2:$H$69,8,FALSE)</f>
        <v>2</v>
      </c>
      <c r="T272" s="17">
        <f t="shared" ca="1" si="44"/>
        <v>6</v>
      </c>
      <c r="U272" s="18">
        <f ca="1">VLOOKUP(T272,'salary scales'!$A$1:$F$10,S272+1,FALSE)</f>
        <v>1939.17</v>
      </c>
      <c r="V272" s="23">
        <f>VLOOKUP(P272,functions!$A$2:$H$69,5,FALSE)</f>
        <v>1.00064</v>
      </c>
      <c r="X272" s="18">
        <f t="shared" ca="1" si="45"/>
        <v>1940.4110688000001</v>
      </c>
      <c r="Y272" s="18">
        <f t="shared" ca="1" si="46"/>
        <v>155.232885504</v>
      </c>
      <c r="Z272" s="18">
        <f t="shared" ca="1" si="48"/>
        <v>995.87124999999992</v>
      </c>
      <c r="AA272" s="18">
        <f t="shared" ca="1" si="49"/>
        <v>150.38185783200001</v>
      </c>
      <c r="AB272" s="18">
        <f t="shared" ca="1" si="50"/>
        <v>32.986988169600004</v>
      </c>
      <c r="AC272" s="18">
        <f t="shared" ca="1" si="51"/>
        <v>43.465207941119999</v>
      </c>
      <c r="AD272" s="18">
        <f t="shared" ca="1" si="52"/>
        <v>90.229114699199997</v>
      </c>
      <c r="AE272" s="18">
        <f t="shared" ca="1" si="53"/>
        <v>10.478219771520001</v>
      </c>
      <c r="AF272" s="18">
        <f t="shared" ca="1" si="54"/>
        <v>83.745562880000023</v>
      </c>
      <c r="AG272" t="str">
        <f t="shared" si="47"/>
        <v/>
      </c>
    </row>
    <row r="273" spans="1:33" x14ac:dyDescent="0.3">
      <c r="A273" s="2" t="s">
        <v>268</v>
      </c>
      <c r="B273" t="s">
        <v>872</v>
      </c>
      <c r="C273" t="s">
        <v>741</v>
      </c>
      <c r="D273" t="s">
        <v>728</v>
      </c>
      <c r="E273" s="1" t="s">
        <v>1467</v>
      </c>
      <c r="F273" s="1" t="s">
        <v>465</v>
      </c>
      <c r="G273" s="7">
        <v>29130</v>
      </c>
      <c r="H273" s="7">
        <v>41062</v>
      </c>
      <c r="I273" s="1" t="s">
        <v>1081</v>
      </c>
      <c r="M273" s="6" t="s">
        <v>1281</v>
      </c>
      <c r="N273" s="6" t="s">
        <v>1044</v>
      </c>
      <c r="O273" s="6" t="s">
        <v>1274</v>
      </c>
      <c r="P273" s="12" t="s">
        <v>1016</v>
      </c>
      <c r="Q273" s="15" t="str">
        <f>VLOOKUP(P273,functions!$A$2:$H$69,3,FALSE)</f>
        <v>PR employee</v>
      </c>
      <c r="R273" s="15"/>
      <c r="S273" s="17">
        <f>VLOOKUP(P273,functions!$A$2:$H$69,8,FALSE)</f>
        <v>4</v>
      </c>
      <c r="T273" s="17">
        <f t="shared" ca="1" si="44"/>
        <v>6</v>
      </c>
      <c r="U273" s="18">
        <f ca="1">VLOOKUP(T273,'salary scales'!$A$1:$F$10,S273+1,FALSE)</f>
        <v>2113</v>
      </c>
      <c r="V273" s="23">
        <f>VLOOKUP(P273,functions!$A$2:$H$69,5,FALSE)</f>
        <v>1</v>
      </c>
      <c r="X273" s="18">
        <f t="shared" ca="1" si="45"/>
        <v>2113</v>
      </c>
      <c r="Y273" s="18">
        <f t="shared" ca="1" si="46"/>
        <v>169.04</v>
      </c>
      <c r="Z273" s="18">
        <f t="shared" ca="1" si="48"/>
        <v>995.87124999999992</v>
      </c>
      <c r="AA273" s="18">
        <f t="shared" ca="1" si="49"/>
        <v>163.75749999999999</v>
      </c>
      <c r="AB273" s="18">
        <f t="shared" ca="1" si="50"/>
        <v>35.920999999999999</v>
      </c>
      <c r="AC273" s="18">
        <f t="shared" ca="1" si="51"/>
        <v>47.331200000000003</v>
      </c>
      <c r="AD273" s="18">
        <f t="shared" ca="1" si="52"/>
        <v>98.254499999999993</v>
      </c>
      <c r="AE273" s="18">
        <f t="shared" ca="1" si="53"/>
        <v>11.410200000000001</v>
      </c>
      <c r="AF273" s="18">
        <f t="shared" ca="1" si="54"/>
        <v>101.075</v>
      </c>
      <c r="AG273" t="str">
        <f t="shared" si="47"/>
        <v/>
      </c>
    </row>
    <row r="274" spans="1:33" x14ac:dyDescent="0.3">
      <c r="A274" s="2" t="s">
        <v>269</v>
      </c>
      <c r="B274" t="s">
        <v>873</v>
      </c>
      <c r="D274" t="s">
        <v>424</v>
      </c>
      <c r="E274" s="1" t="s">
        <v>410</v>
      </c>
      <c r="F274" s="1" t="s">
        <v>465</v>
      </c>
      <c r="G274" s="7">
        <v>33582</v>
      </c>
      <c r="H274" s="7">
        <v>40778</v>
      </c>
      <c r="I274" s="1" t="s">
        <v>1081</v>
      </c>
      <c r="J274" s="47">
        <v>2</v>
      </c>
      <c r="K274" s="47">
        <v>2</v>
      </c>
      <c r="L274" s="49" t="s">
        <v>1422</v>
      </c>
      <c r="M274" s="6" t="s">
        <v>1281</v>
      </c>
      <c r="N274" s="6" t="s">
        <v>1042</v>
      </c>
      <c r="O274" s="6" t="s">
        <v>1455</v>
      </c>
      <c r="P274" s="12" t="s">
        <v>1007</v>
      </c>
      <c r="Q274" s="15" t="str">
        <f>VLOOKUP(P274,functions!$A$2:$H$69,3,FALSE)</f>
        <v>Website administrator</v>
      </c>
      <c r="R274" s="15"/>
      <c r="S274" s="17">
        <f>VLOOKUP(P274,functions!$A$2:$H$69,8,FALSE)</f>
        <v>3</v>
      </c>
      <c r="T274" s="17">
        <f t="shared" ca="1" si="44"/>
        <v>7</v>
      </c>
      <c r="U274" s="18">
        <f ca="1">VLOOKUP(T274,'salary scales'!$A$1:$F$10,S274+1,FALSE)</f>
        <v>2074.52</v>
      </c>
      <c r="V274" s="23">
        <f>VLOOKUP(P274,functions!$A$2:$H$69,5,FALSE)</f>
        <v>1</v>
      </c>
      <c r="X274" s="18">
        <f t="shared" ca="1" si="45"/>
        <v>2074.52</v>
      </c>
      <c r="Y274" s="18">
        <f t="shared" ca="1" si="46"/>
        <v>165.9616</v>
      </c>
      <c r="Z274" s="18">
        <f t="shared" ca="1" si="48"/>
        <v>995.87124999999992</v>
      </c>
      <c r="AA274" s="18">
        <f t="shared" ca="1" si="49"/>
        <v>160.77529999999999</v>
      </c>
      <c r="AB274" s="18">
        <f t="shared" ca="1" si="50"/>
        <v>35.266840000000002</v>
      </c>
      <c r="AC274" s="18">
        <f t="shared" ca="1" si="51"/>
        <v>46.469248</v>
      </c>
      <c r="AD274" s="18">
        <f t="shared" ca="1" si="52"/>
        <v>96.465180000000004</v>
      </c>
      <c r="AE274" s="18">
        <f t="shared" ca="1" si="53"/>
        <v>11.202408</v>
      </c>
      <c r="AF274" s="18">
        <f t="shared" ca="1" si="54"/>
        <v>97.227000000000004</v>
      </c>
      <c r="AG274" t="str">
        <f t="shared" si="47"/>
        <v/>
      </c>
    </row>
    <row r="275" spans="1:33" x14ac:dyDescent="0.3">
      <c r="A275" s="2" t="s">
        <v>270</v>
      </c>
      <c r="B275" t="s">
        <v>880</v>
      </c>
      <c r="D275" t="s">
        <v>600</v>
      </c>
      <c r="E275" s="1" t="s">
        <v>410</v>
      </c>
      <c r="F275" s="1" t="s">
        <v>465</v>
      </c>
      <c r="G275" s="7">
        <v>30117</v>
      </c>
      <c r="H275" s="7">
        <v>40719</v>
      </c>
      <c r="I275" s="1" t="s">
        <v>1081</v>
      </c>
      <c r="M275" s="6" t="s">
        <v>1281</v>
      </c>
      <c r="N275" s="6" t="s">
        <v>1435</v>
      </c>
      <c r="O275" s="6" t="s">
        <v>1443</v>
      </c>
      <c r="P275" s="12" t="s">
        <v>1053</v>
      </c>
      <c r="Q275" s="15" t="str">
        <f>VLOOKUP(P275,functions!$A$2:$H$69,3,FALSE)</f>
        <v>Production worker</v>
      </c>
      <c r="R275" s="15"/>
      <c r="S275" s="17">
        <f>VLOOKUP(P275,functions!$A$2:$H$69,8,FALSE)</f>
        <v>2</v>
      </c>
      <c r="T275" s="17">
        <f t="shared" ca="1" si="44"/>
        <v>7</v>
      </c>
      <c r="U275" s="18">
        <f ca="1">VLOOKUP(T275,'salary scales'!$A$1:$F$10,S275+1,FALSE)</f>
        <v>1939.17</v>
      </c>
      <c r="V275" s="23">
        <f>VLOOKUP(P275,functions!$A$2:$H$69,5,FALSE)</f>
        <v>1.00064</v>
      </c>
      <c r="X275" s="18">
        <f t="shared" ca="1" si="45"/>
        <v>1940.4110688000001</v>
      </c>
      <c r="Y275" s="18">
        <f t="shared" ca="1" si="46"/>
        <v>155.232885504</v>
      </c>
      <c r="Z275" s="18">
        <f t="shared" ca="1" si="48"/>
        <v>995.87124999999992</v>
      </c>
      <c r="AA275" s="18">
        <f t="shared" ca="1" si="49"/>
        <v>150.38185783200001</v>
      </c>
      <c r="AB275" s="18">
        <f t="shared" ca="1" si="50"/>
        <v>32.986988169600004</v>
      </c>
      <c r="AC275" s="18">
        <f t="shared" ca="1" si="51"/>
        <v>43.465207941119999</v>
      </c>
      <c r="AD275" s="18">
        <f t="shared" ca="1" si="52"/>
        <v>90.229114699199997</v>
      </c>
      <c r="AE275" s="18">
        <f t="shared" ca="1" si="53"/>
        <v>10.478219771520001</v>
      </c>
      <c r="AF275" s="18">
        <f t="shared" ca="1" si="54"/>
        <v>83.745562880000023</v>
      </c>
      <c r="AG275" t="str">
        <f t="shared" si="47"/>
        <v/>
      </c>
    </row>
    <row r="276" spans="1:33" x14ac:dyDescent="0.3">
      <c r="A276" s="2" t="s">
        <v>271</v>
      </c>
      <c r="B276" t="s">
        <v>880</v>
      </c>
      <c r="D276" t="s">
        <v>491</v>
      </c>
      <c r="E276" s="1" t="s">
        <v>410</v>
      </c>
      <c r="F276" s="1" t="s">
        <v>465</v>
      </c>
      <c r="G276" s="7">
        <v>22765</v>
      </c>
      <c r="H276" s="7">
        <v>40629</v>
      </c>
      <c r="I276" s="1" t="s">
        <v>1081</v>
      </c>
      <c r="J276" s="47">
        <v>1</v>
      </c>
      <c r="K276" s="47">
        <v>1</v>
      </c>
      <c r="L276" s="49" t="s">
        <v>1422</v>
      </c>
      <c r="M276" s="6" t="s">
        <v>1281</v>
      </c>
      <c r="N276" s="6" t="s">
        <v>1438</v>
      </c>
      <c r="O276" s="6" t="s">
        <v>1448</v>
      </c>
      <c r="P276" s="12" t="s">
        <v>1060</v>
      </c>
      <c r="Q276" s="15" t="str">
        <f>VLOOKUP(P276,functions!$A$2:$H$69,3,FALSE)</f>
        <v>Logistics employee loading and unloading</v>
      </c>
      <c r="R276" s="15"/>
      <c r="S276" s="17">
        <f>VLOOKUP(P276,functions!$A$2:$H$69,8,FALSE)</f>
        <v>1</v>
      </c>
      <c r="T276" s="17">
        <f t="shared" ca="1" si="44"/>
        <v>7</v>
      </c>
      <c r="U276" s="18">
        <f ca="1">VLOOKUP(T276,'salary scales'!$A$1:$F$10,S276+1,FALSE)</f>
        <v>1861.13</v>
      </c>
      <c r="V276" s="23">
        <f>VLOOKUP(P276,functions!$A$2:$H$69,5,FALSE)</f>
        <v>1</v>
      </c>
      <c r="X276" s="18">
        <f t="shared" ca="1" si="45"/>
        <v>1861.13</v>
      </c>
      <c r="Y276" s="18">
        <f t="shared" ca="1" si="46"/>
        <v>148.8904</v>
      </c>
      <c r="Z276" s="18">
        <f t="shared" ca="1" si="48"/>
        <v>995.87124999999992</v>
      </c>
      <c r="AA276" s="18">
        <f t="shared" ca="1" si="49"/>
        <v>144.23757500000002</v>
      </c>
      <c r="AB276" s="18">
        <f t="shared" ca="1" si="50"/>
        <v>31.639210000000006</v>
      </c>
      <c r="AC276" s="18">
        <f t="shared" ca="1" si="51"/>
        <v>41.689312000000001</v>
      </c>
      <c r="AD276" s="18">
        <f t="shared" ca="1" si="52"/>
        <v>86.542545000000004</v>
      </c>
      <c r="AE276" s="18">
        <f t="shared" ca="1" si="53"/>
        <v>10.050102000000001</v>
      </c>
      <c r="AF276" s="18">
        <f t="shared" ca="1" si="54"/>
        <v>75.888000000000019</v>
      </c>
      <c r="AG276" t="str">
        <f t="shared" si="47"/>
        <v/>
      </c>
    </row>
    <row r="277" spans="1:33" x14ac:dyDescent="0.3">
      <c r="A277" s="2" t="s">
        <v>272</v>
      </c>
      <c r="B277" t="s">
        <v>878</v>
      </c>
      <c r="C277" t="s">
        <v>733</v>
      </c>
      <c r="D277" t="s">
        <v>598</v>
      </c>
      <c r="E277" s="1" t="s">
        <v>410</v>
      </c>
      <c r="F277" s="1" t="s">
        <v>465</v>
      </c>
      <c r="G277" s="7">
        <v>20784</v>
      </c>
      <c r="H277" s="7">
        <v>39380</v>
      </c>
      <c r="I277" s="1" t="s">
        <v>1081</v>
      </c>
      <c r="M277" s="6" t="s">
        <v>1281</v>
      </c>
      <c r="N277" s="6" t="s">
        <v>1435</v>
      </c>
      <c r="O277" s="6" t="s">
        <v>1464</v>
      </c>
      <c r="P277" s="12" t="s">
        <v>1051</v>
      </c>
      <c r="Q277" s="15" t="str">
        <f>VLOOKUP(P277,functions!$A$2:$H$69,3,FALSE)</f>
        <v>Planner</v>
      </c>
      <c r="R277" s="15"/>
      <c r="S277" s="17">
        <f>VLOOKUP(P277,functions!$A$2:$H$69,8,FALSE)</f>
        <v>3</v>
      </c>
      <c r="T277" s="17">
        <f t="shared" ca="1" si="44"/>
        <v>11</v>
      </c>
      <c r="U277" s="18" t="e">
        <f ca="1">VLOOKUP(T277,'salary scales'!$A$1:$F$10,S277+1,FALSE)</f>
        <v>#N/A</v>
      </c>
      <c r="V277" s="23">
        <f>VLOOKUP(P277,functions!$A$2:$H$69,5,FALSE)</f>
        <v>1</v>
      </c>
      <c r="X277" s="18" t="e">
        <f t="shared" ca="1" si="45"/>
        <v>#N/A</v>
      </c>
      <c r="Y277" s="18" t="e">
        <f t="shared" ca="1" si="46"/>
        <v>#N/A</v>
      </c>
      <c r="Z277" s="18" t="e">
        <f t="shared" ca="1" si="48"/>
        <v>#N/A</v>
      </c>
      <c r="AA277" s="18" t="e">
        <f t="shared" ca="1" si="49"/>
        <v>#N/A</v>
      </c>
      <c r="AB277" s="18" t="e">
        <f t="shared" ca="1" si="50"/>
        <v>#N/A</v>
      </c>
      <c r="AC277" s="18" t="e">
        <f t="shared" ca="1" si="51"/>
        <v>#N/A</v>
      </c>
      <c r="AD277" s="18" t="e">
        <f t="shared" ca="1" si="52"/>
        <v>#N/A</v>
      </c>
      <c r="AE277" s="18" t="e">
        <f t="shared" ca="1" si="53"/>
        <v>#N/A</v>
      </c>
      <c r="AF277" s="18" t="e">
        <f t="shared" ca="1" si="54"/>
        <v>#N/A</v>
      </c>
      <c r="AG277" t="str">
        <f t="shared" si="47"/>
        <v/>
      </c>
    </row>
    <row r="278" spans="1:33" x14ac:dyDescent="0.3">
      <c r="A278" s="2" t="s">
        <v>273</v>
      </c>
      <c r="B278" t="s">
        <v>878</v>
      </c>
      <c r="C278" t="s">
        <v>733</v>
      </c>
      <c r="D278" t="s">
        <v>490</v>
      </c>
      <c r="E278" s="1" t="s">
        <v>410</v>
      </c>
      <c r="F278" s="1" t="s">
        <v>465</v>
      </c>
      <c r="G278" s="7">
        <v>28545</v>
      </c>
      <c r="H278" s="7">
        <v>40049</v>
      </c>
      <c r="I278" s="1" t="s">
        <v>1081</v>
      </c>
      <c r="J278" s="47">
        <v>1</v>
      </c>
      <c r="K278" s="47">
        <v>1</v>
      </c>
      <c r="L278" s="49" t="s">
        <v>1422</v>
      </c>
      <c r="M278" s="6" t="s">
        <v>1283</v>
      </c>
      <c r="N278" s="6" t="s">
        <v>1440</v>
      </c>
      <c r="O278" s="6" t="s">
        <v>1450</v>
      </c>
      <c r="P278" s="12" t="s">
        <v>1052</v>
      </c>
      <c r="Q278" s="15" t="str">
        <f>VLOOKUP(P278,functions!$A$2:$H$69,3,FALSE)</f>
        <v>Team leader</v>
      </c>
      <c r="R278" s="15" t="s">
        <v>1083</v>
      </c>
      <c r="S278" s="17">
        <f>VLOOKUP(P278,functions!$A$2:$H$69,8,FALSE)</f>
        <v>3</v>
      </c>
      <c r="T278" s="17">
        <f t="shared" ca="1" si="44"/>
        <v>9</v>
      </c>
      <c r="U278" s="18">
        <f ca="1">VLOOKUP(T278,'salary scales'!$A$1:$F$10,S278+1,FALSE)</f>
        <v>2124.06</v>
      </c>
      <c r="V278" s="23">
        <f>VLOOKUP(P278,functions!$A$2:$H$69,5,FALSE)</f>
        <v>1.00064</v>
      </c>
      <c r="X278" s="18">
        <f t="shared" ca="1" si="45"/>
        <v>2125.4193983999999</v>
      </c>
      <c r="Y278" s="18">
        <f t="shared" ca="1" si="46"/>
        <v>170.033551872</v>
      </c>
      <c r="Z278" s="18">
        <f t="shared" ca="1" si="48"/>
        <v>995.87124999999992</v>
      </c>
      <c r="AA278" s="18">
        <f t="shared" ca="1" si="49"/>
        <v>164.72000337599999</v>
      </c>
      <c r="AB278" s="18">
        <f t="shared" ca="1" si="50"/>
        <v>36.132129772799999</v>
      </c>
      <c r="AC278" s="18">
        <f t="shared" ca="1" si="51"/>
        <v>47.609394524159995</v>
      </c>
      <c r="AD278" s="18">
        <f t="shared" ca="1" si="52"/>
        <v>98.832002025599991</v>
      </c>
      <c r="AE278" s="18">
        <f t="shared" ca="1" si="53"/>
        <v>11.47726475136</v>
      </c>
      <c r="AF278" s="18">
        <f t="shared" ca="1" si="54"/>
        <v>102.24639583999999</v>
      </c>
      <c r="AG278" t="str">
        <f t="shared" si="47"/>
        <v/>
      </c>
    </row>
    <row r="279" spans="1:33" x14ac:dyDescent="0.3">
      <c r="A279" s="2" t="s">
        <v>274</v>
      </c>
      <c r="B279" t="s">
        <v>879</v>
      </c>
      <c r="D279" t="s">
        <v>599</v>
      </c>
      <c r="E279" s="1" t="s">
        <v>410</v>
      </c>
      <c r="F279" s="1" t="s">
        <v>465</v>
      </c>
      <c r="G279" s="7">
        <v>30699</v>
      </c>
      <c r="H279" s="7">
        <v>41338</v>
      </c>
      <c r="I279" s="1" t="s">
        <v>1081</v>
      </c>
      <c r="M279" s="6" t="s">
        <v>1281</v>
      </c>
      <c r="N279" s="6" t="s">
        <v>1405</v>
      </c>
      <c r="O279" s="6" t="s">
        <v>1279</v>
      </c>
      <c r="P279" s="12" t="s">
        <v>1063</v>
      </c>
      <c r="Q279" s="15" t="str">
        <f>VLOOKUP(P279,functions!$A$2:$H$69,3,FALSE)</f>
        <v>cook</v>
      </c>
      <c r="R279" s="15"/>
      <c r="S279" s="17">
        <f>VLOOKUP(P279,functions!$A$2:$H$69,8,FALSE)</f>
        <v>3</v>
      </c>
      <c r="T279" s="17">
        <f t="shared" ca="1" si="44"/>
        <v>5</v>
      </c>
      <c r="U279" s="18">
        <f ca="1">VLOOKUP(T279,'salary scales'!$A$1:$F$10,S279+1,FALSE)</f>
        <v>1975.67</v>
      </c>
      <c r="V279" s="23">
        <f>VLOOKUP(P279,functions!$A$2:$H$69,5,FALSE)</f>
        <v>1</v>
      </c>
      <c r="X279" s="18">
        <f t="shared" ca="1" si="45"/>
        <v>1975.67</v>
      </c>
      <c r="Y279" s="18">
        <f t="shared" ca="1" si="46"/>
        <v>158.05360000000002</v>
      </c>
      <c r="Z279" s="18">
        <f t="shared" ca="1" si="48"/>
        <v>995.87124999999992</v>
      </c>
      <c r="AA279" s="18">
        <f t="shared" ca="1" si="49"/>
        <v>153.11442500000001</v>
      </c>
      <c r="AB279" s="18">
        <f t="shared" ca="1" si="50"/>
        <v>33.586390000000002</v>
      </c>
      <c r="AC279" s="18">
        <f t="shared" ca="1" si="51"/>
        <v>44.255008000000004</v>
      </c>
      <c r="AD279" s="18">
        <f t="shared" ca="1" si="52"/>
        <v>91.868655000000004</v>
      </c>
      <c r="AE279" s="18">
        <f t="shared" ca="1" si="53"/>
        <v>10.668618</v>
      </c>
      <c r="AF279" s="18">
        <f t="shared" ca="1" si="54"/>
        <v>87.342000000000013</v>
      </c>
      <c r="AG279" t="str">
        <f t="shared" si="47"/>
        <v/>
      </c>
    </row>
    <row r="280" spans="1:33" x14ac:dyDescent="0.3">
      <c r="A280" s="2" t="s">
        <v>275</v>
      </c>
      <c r="B280" t="s">
        <v>879</v>
      </c>
      <c r="D280" t="s">
        <v>451</v>
      </c>
      <c r="E280" s="1" t="s">
        <v>410</v>
      </c>
      <c r="F280" s="1" t="s">
        <v>465</v>
      </c>
      <c r="G280" s="7">
        <v>22254</v>
      </c>
      <c r="H280" s="7">
        <v>41374</v>
      </c>
      <c r="I280" s="1" t="s">
        <v>1081</v>
      </c>
      <c r="J280" s="47">
        <v>3</v>
      </c>
      <c r="K280" s="47">
        <v>1</v>
      </c>
      <c r="L280" s="49" t="s">
        <v>1422</v>
      </c>
      <c r="M280" s="6" t="s">
        <v>1281</v>
      </c>
      <c r="N280" s="6" t="s">
        <v>1405</v>
      </c>
      <c r="O280" s="6" t="s">
        <v>1444</v>
      </c>
      <c r="P280" s="12" t="s">
        <v>1078</v>
      </c>
      <c r="Q280" s="15" t="str">
        <f>VLOOKUP(P280,functions!$A$2:$H$69,3,FALSE)</f>
        <v>Receptionist</v>
      </c>
      <c r="R280" s="15"/>
      <c r="S280" s="17">
        <f>VLOOKUP(P280,functions!$A$2:$H$69,8,FALSE)</f>
        <v>2</v>
      </c>
      <c r="T280" s="17">
        <f t="shared" ca="1" si="44"/>
        <v>5</v>
      </c>
      <c r="U280" s="18">
        <f ca="1">VLOOKUP(T280,'salary scales'!$A$1:$F$10,S280+1,FALSE)</f>
        <v>1899.07</v>
      </c>
      <c r="V280" s="23">
        <f>VLOOKUP(P280,functions!$A$2:$H$69,5,FALSE)</f>
        <v>0.8</v>
      </c>
      <c r="X280" s="18">
        <f t="shared" ca="1" si="45"/>
        <v>1519.2560000000001</v>
      </c>
      <c r="Y280" s="18">
        <f t="shared" ca="1" si="46"/>
        <v>121.54048</v>
      </c>
      <c r="Z280" s="18">
        <f t="shared" ca="1" si="48"/>
        <v>995.87124999999992</v>
      </c>
      <c r="AA280" s="18">
        <f t="shared" ca="1" si="49"/>
        <v>117.74234000000001</v>
      </c>
      <c r="AB280" s="18">
        <f t="shared" ca="1" si="50"/>
        <v>25.827352000000005</v>
      </c>
      <c r="AC280" s="18">
        <f t="shared" ca="1" si="51"/>
        <v>34.031334399999999</v>
      </c>
      <c r="AD280" s="18">
        <f t="shared" ca="1" si="52"/>
        <v>70.645403999999999</v>
      </c>
      <c r="AE280" s="18">
        <f t="shared" ca="1" si="53"/>
        <v>8.203982400000001</v>
      </c>
      <c r="AF280" s="18">
        <f t="shared" ca="1" si="54"/>
        <v>63.745600000000003</v>
      </c>
      <c r="AG280">
        <f t="shared" si="47"/>
        <v>1</v>
      </c>
    </row>
    <row r="281" spans="1:33" x14ac:dyDescent="0.3">
      <c r="A281" s="2" t="s">
        <v>276</v>
      </c>
      <c r="B281" t="s">
        <v>879</v>
      </c>
      <c r="D281" t="s">
        <v>489</v>
      </c>
      <c r="E281" s="1" t="s">
        <v>410</v>
      </c>
      <c r="F281" s="1" t="s">
        <v>465</v>
      </c>
      <c r="G281" s="7">
        <v>22447</v>
      </c>
      <c r="H281" s="7">
        <v>41470</v>
      </c>
      <c r="I281" s="1" t="s">
        <v>1081</v>
      </c>
      <c r="M281" s="6" t="s">
        <v>1281</v>
      </c>
      <c r="N281" s="6" t="s">
        <v>1334</v>
      </c>
      <c r="O281" s="6" t="s">
        <v>1277</v>
      </c>
      <c r="P281" s="12" t="s">
        <v>1028</v>
      </c>
      <c r="Q281" s="15" t="str">
        <f>VLOOKUP(P281,functions!$A$2:$H$69,3,FALSE)</f>
        <v>Purchaser machines</v>
      </c>
      <c r="R281" s="15"/>
      <c r="S281" s="17">
        <f>VLOOKUP(P281,functions!$A$2:$H$69,8,FALSE)</f>
        <v>2</v>
      </c>
      <c r="T281" s="17">
        <f t="shared" ca="1" si="44"/>
        <v>5</v>
      </c>
      <c r="U281" s="18">
        <f ca="1">VLOOKUP(T281,'salary scales'!$A$1:$F$10,S281+1,FALSE)</f>
        <v>1899.07</v>
      </c>
      <c r="V281" s="23">
        <f>VLOOKUP(P281,functions!$A$2:$H$69,5,FALSE)</f>
        <v>1</v>
      </c>
      <c r="X281" s="18">
        <f t="shared" ca="1" si="45"/>
        <v>1899.07</v>
      </c>
      <c r="Y281" s="18">
        <f t="shared" ca="1" si="46"/>
        <v>151.9256</v>
      </c>
      <c r="Z281" s="18">
        <f t="shared" ca="1" si="48"/>
        <v>995.87124999999992</v>
      </c>
      <c r="AA281" s="18">
        <f t="shared" ca="1" si="49"/>
        <v>147.17792499999999</v>
      </c>
      <c r="AB281" s="18">
        <f t="shared" ca="1" si="50"/>
        <v>32.284190000000002</v>
      </c>
      <c r="AC281" s="18">
        <f t="shared" ca="1" si="51"/>
        <v>42.539167999999997</v>
      </c>
      <c r="AD281" s="18">
        <f t="shared" ca="1" si="52"/>
        <v>88.306754999999995</v>
      </c>
      <c r="AE281" s="18">
        <f t="shared" ca="1" si="53"/>
        <v>10.254977999999999</v>
      </c>
      <c r="AF281" s="18">
        <f t="shared" ca="1" si="54"/>
        <v>79.682000000000002</v>
      </c>
      <c r="AG281">
        <f t="shared" si="47"/>
        <v>1</v>
      </c>
    </row>
    <row r="282" spans="1:33" x14ac:dyDescent="0.3">
      <c r="A282" s="2" t="s">
        <v>277</v>
      </c>
      <c r="B282" t="s">
        <v>877</v>
      </c>
      <c r="D282" t="s">
        <v>597</v>
      </c>
      <c r="E282" s="1" t="s">
        <v>410</v>
      </c>
      <c r="F282" s="1" t="s">
        <v>465</v>
      </c>
      <c r="G282" s="7">
        <v>25589</v>
      </c>
      <c r="H282" s="7">
        <v>40767</v>
      </c>
      <c r="I282" s="1" t="s">
        <v>1081</v>
      </c>
      <c r="J282" s="47">
        <v>27</v>
      </c>
      <c r="K282" s="47">
        <v>2</v>
      </c>
      <c r="L282" s="49" t="s">
        <v>1291</v>
      </c>
      <c r="M282" s="6" t="s">
        <v>1281</v>
      </c>
      <c r="N282" s="6" t="s">
        <v>1435</v>
      </c>
      <c r="O282" s="6" t="s">
        <v>1466</v>
      </c>
      <c r="P282" s="12" t="s">
        <v>1053</v>
      </c>
      <c r="Q282" s="15" t="str">
        <f>VLOOKUP(P282,functions!$A$2:$H$69,3,FALSE)</f>
        <v>Production worker</v>
      </c>
      <c r="R282" s="15"/>
      <c r="S282" s="17">
        <f>VLOOKUP(P282,functions!$A$2:$H$69,8,FALSE)</f>
        <v>2</v>
      </c>
      <c r="T282" s="17">
        <f t="shared" ca="1" si="44"/>
        <v>7</v>
      </c>
      <c r="U282" s="18">
        <f ca="1">VLOOKUP(T282,'salary scales'!$A$1:$F$10,S282+1,FALSE)</f>
        <v>1939.17</v>
      </c>
      <c r="V282" s="23">
        <f>VLOOKUP(P282,functions!$A$2:$H$69,5,FALSE)</f>
        <v>1.00064</v>
      </c>
      <c r="X282" s="18">
        <f t="shared" ca="1" si="45"/>
        <v>1940.4110688000001</v>
      </c>
      <c r="Y282" s="18">
        <f t="shared" ca="1" si="46"/>
        <v>155.232885504</v>
      </c>
      <c r="Z282" s="18">
        <f t="shared" ca="1" si="48"/>
        <v>995.87124999999992</v>
      </c>
      <c r="AA282" s="18">
        <f t="shared" ca="1" si="49"/>
        <v>150.38185783200001</v>
      </c>
      <c r="AB282" s="18">
        <f t="shared" ca="1" si="50"/>
        <v>32.986988169600004</v>
      </c>
      <c r="AC282" s="18">
        <f t="shared" ca="1" si="51"/>
        <v>43.465207941119999</v>
      </c>
      <c r="AD282" s="18">
        <f t="shared" ca="1" si="52"/>
        <v>90.229114699199997</v>
      </c>
      <c r="AE282" s="18">
        <f t="shared" ca="1" si="53"/>
        <v>10.478219771520001</v>
      </c>
      <c r="AF282" s="18">
        <f t="shared" ca="1" si="54"/>
        <v>83.745562880000023</v>
      </c>
      <c r="AG282" t="str">
        <f t="shared" si="47"/>
        <v/>
      </c>
    </row>
    <row r="283" spans="1:33" x14ac:dyDescent="0.3">
      <c r="A283" s="2" t="s">
        <v>278</v>
      </c>
      <c r="B283" t="s">
        <v>877</v>
      </c>
      <c r="D283" t="s">
        <v>489</v>
      </c>
      <c r="E283" s="1" t="s">
        <v>410</v>
      </c>
      <c r="F283" s="1" t="s">
        <v>465</v>
      </c>
      <c r="G283" s="7">
        <v>30061</v>
      </c>
      <c r="H283" s="7">
        <v>39976</v>
      </c>
      <c r="I283" s="1" t="s">
        <v>1081</v>
      </c>
      <c r="M283" s="6" t="s">
        <v>1283</v>
      </c>
      <c r="N283" s="6" t="s">
        <v>1440</v>
      </c>
      <c r="O283" s="6" t="s">
        <v>1466</v>
      </c>
      <c r="P283" s="12" t="s">
        <v>1053</v>
      </c>
      <c r="Q283" s="15" t="str">
        <f>VLOOKUP(P283,functions!$A$2:$H$69,3,FALSE)</f>
        <v>Production worker</v>
      </c>
      <c r="R283" s="15" t="s">
        <v>1082</v>
      </c>
      <c r="S283" s="17">
        <f>VLOOKUP(P283,functions!$A$2:$H$69,8,FALSE)</f>
        <v>2</v>
      </c>
      <c r="T283" s="17">
        <f t="shared" ca="1" si="44"/>
        <v>9</v>
      </c>
      <c r="U283" s="18">
        <f ca="1">VLOOKUP(T283,'salary scales'!$A$1:$F$10,S283+1,FALSE)</f>
        <v>1939.17</v>
      </c>
      <c r="V283" s="23">
        <f>VLOOKUP(P283,functions!$A$2:$H$69,5,FALSE)</f>
        <v>1.00064</v>
      </c>
      <c r="X283" s="18">
        <f t="shared" ca="1" si="45"/>
        <v>1940.4110688000001</v>
      </c>
      <c r="Y283" s="18">
        <f t="shared" ca="1" si="46"/>
        <v>155.232885504</v>
      </c>
      <c r="Z283" s="18">
        <f t="shared" ca="1" si="48"/>
        <v>995.87124999999992</v>
      </c>
      <c r="AA283" s="18">
        <f t="shared" ca="1" si="49"/>
        <v>150.38185783200001</v>
      </c>
      <c r="AB283" s="18">
        <f t="shared" ca="1" si="50"/>
        <v>32.986988169600004</v>
      </c>
      <c r="AC283" s="18">
        <f t="shared" ca="1" si="51"/>
        <v>43.465207941119999</v>
      </c>
      <c r="AD283" s="18">
        <f t="shared" ca="1" si="52"/>
        <v>90.229114699199997</v>
      </c>
      <c r="AE283" s="18">
        <f t="shared" ca="1" si="53"/>
        <v>10.478219771520001</v>
      </c>
      <c r="AF283" s="18">
        <f t="shared" ca="1" si="54"/>
        <v>83.745562880000023</v>
      </c>
      <c r="AG283" t="str">
        <f t="shared" si="47"/>
        <v/>
      </c>
    </row>
    <row r="284" spans="1:33" x14ac:dyDescent="0.3">
      <c r="A284" s="2" t="s">
        <v>279</v>
      </c>
      <c r="B284" t="s">
        <v>877</v>
      </c>
      <c r="D284" t="s">
        <v>490</v>
      </c>
      <c r="E284" s="1" t="s">
        <v>410</v>
      </c>
      <c r="F284" s="1" t="s">
        <v>465</v>
      </c>
      <c r="G284" s="7">
        <v>30985</v>
      </c>
      <c r="H284" s="7">
        <v>41067</v>
      </c>
      <c r="I284" s="1" t="s">
        <v>1081</v>
      </c>
      <c r="M284" s="6" t="s">
        <v>1281</v>
      </c>
      <c r="N284" s="6" t="s">
        <v>1278</v>
      </c>
      <c r="O284" s="6" t="s">
        <v>1278</v>
      </c>
      <c r="P284" s="12" t="s">
        <v>1039</v>
      </c>
      <c r="Q284" s="15" t="str">
        <f>VLOOKUP(P284,functions!$A$2:$H$69,3,FALSE)</f>
        <v>Assistant laboratory tecnician</v>
      </c>
      <c r="R284" s="15"/>
      <c r="S284" s="17">
        <f>VLOOKUP(P284,functions!$A$2:$H$69,8,FALSE)</f>
        <v>2</v>
      </c>
      <c r="T284" s="17">
        <f t="shared" ca="1" si="44"/>
        <v>6</v>
      </c>
      <c r="U284" s="18">
        <f ca="1">VLOOKUP(T284,'salary scales'!$A$1:$F$10,S284+1,FALSE)</f>
        <v>1939.17</v>
      </c>
      <c r="V284" s="23">
        <f>VLOOKUP(P284,functions!$A$2:$H$69,5,FALSE)</f>
        <v>0.6</v>
      </c>
      <c r="X284" s="18">
        <f t="shared" ca="1" si="45"/>
        <v>1163.502</v>
      </c>
      <c r="Y284" s="18">
        <f t="shared" ca="1" si="46"/>
        <v>93.080159999999992</v>
      </c>
      <c r="Z284" s="18">
        <f t="shared" ca="1" si="48"/>
        <v>995.87124999999992</v>
      </c>
      <c r="AA284" s="18">
        <f t="shared" ca="1" si="49"/>
        <v>90.171404999999993</v>
      </c>
      <c r="AB284" s="18">
        <f t="shared" ca="1" si="50"/>
        <v>19.779534000000002</v>
      </c>
      <c r="AC284" s="18">
        <f t="shared" ca="1" si="51"/>
        <v>26.062444799999998</v>
      </c>
      <c r="AD284" s="18">
        <f t="shared" ca="1" si="52"/>
        <v>54.102843</v>
      </c>
      <c r="AE284" s="18">
        <f t="shared" ca="1" si="53"/>
        <v>6.2829107999999998</v>
      </c>
      <c r="AF284" s="18">
        <f t="shared" ca="1" si="54"/>
        <v>50.215199999999996</v>
      </c>
      <c r="AG284" t="str">
        <f t="shared" si="47"/>
        <v/>
      </c>
    </row>
    <row r="285" spans="1:33" x14ac:dyDescent="0.3">
      <c r="A285" s="2" t="s">
        <v>280</v>
      </c>
      <c r="B285" t="s">
        <v>914</v>
      </c>
      <c r="D285" t="s">
        <v>451</v>
      </c>
      <c r="E285" s="1" t="s">
        <v>410</v>
      </c>
      <c r="F285" s="1" t="s">
        <v>465</v>
      </c>
      <c r="G285" s="7">
        <v>26766</v>
      </c>
      <c r="H285" s="7">
        <v>41542</v>
      </c>
      <c r="I285" s="1" t="s">
        <v>1081</v>
      </c>
      <c r="J285" s="47">
        <v>3</v>
      </c>
      <c r="K285" s="47">
        <v>1</v>
      </c>
      <c r="L285" s="49" t="s">
        <v>1422</v>
      </c>
      <c r="M285" s="6" t="s">
        <v>1281</v>
      </c>
      <c r="N285" s="6" t="s">
        <v>1435</v>
      </c>
      <c r="O285" s="6" t="s">
        <v>1443</v>
      </c>
      <c r="P285" s="12" t="s">
        <v>1053</v>
      </c>
      <c r="Q285" s="15" t="str">
        <f>VLOOKUP(P285,functions!$A$2:$H$69,3,FALSE)</f>
        <v>Production worker</v>
      </c>
      <c r="R285" s="15"/>
      <c r="S285" s="17">
        <f>VLOOKUP(P285,functions!$A$2:$H$69,8,FALSE)</f>
        <v>2</v>
      </c>
      <c r="T285" s="17">
        <f t="shared" ca="1" si="44"/>
        <v>5</v>
      </c>
      <c r="U285" s="18">
        <f ca="1">VLOOKUP(T285,'salary scales'!$A$1:$F$10,S285+1,FALSE)</f>
        <v>1899.07</v>
      </c>
      <c r="V285" s="23">
        <f>VLOOKUP(P285,functions!$A$2:$H$69,5,FALSE)</f>
        <v>1.00064</v>
      </c>
      <c r="X285" s="18">
        <f t="shared" ca="1" si="45"/>
        <v>1900.2854047999999</v>
      </c>
      <c r="Y285" s="18">
        <f t="shared" ca="1" si="46"/>
        <v>152.022832384</v>
      </c>
      <c r="Z285" s="18">
        <f t="shared" ca="1" si="48"/>
        <v>995.87124999999992</v>
      </c>
      <c r="AA285" s="18">
        <f t="shared" ca="1" si="49"/>
        <v>147.27211887199999</v>
      </c>
      <c r="AB285" s="18">
        <f t="shared" ca="1" si="50"/>
        <v>32.304851881600001</v>
      </c>
      <c r="AC285" s="18">
        <f t="shared" ca="1" si="51"/>
        <v>42.566393067519996</v>
      </c>
      <c r="AD285" s="18">
        <f t="shared" ca="1" si="52"/>
        <v>88.363271323199996</v>
      </c>
      <c r="AE285" s="18">
        <f t="shared" ca="1" si="53"/>
        <v>10.261541185920001</v>
      </c>
      <c r="AF285" s="18">
        <f t="shared" ca="1" si="54"/>
        <v>79.732996479999997</v>
      </c>
      <c r="AG285" t="str">
        <f t="shared" si="47"/>
        <v/>
      </c>
    </row>
    <row r="286" spans="1:33" x14ac:dyDescent="0.3">
      <c r="A286" s="2" t="s">
        <v>281</v>
      </c>
      <c r="B286" t="s">
        <v>915</v>
      </c>
      <c r="C286" t="s">
        <v>743</v>
      </c>
      <c r="D286" t="s">
        <v>451</v>
      </c>
      <c r="E286" s="1" t="s">
        <v>410</v>
      </c>
      <c r="F286" s="1" t="s">
        <v>465</v>
      </c>
      <c r="G286" s="7">
        <v>30790</v>
      </c>
      <c r="H286" s="7">
        <v>40929</v>
      </c>
      <c r="I286" s="1" t="s">
        <v>1081</v>
      </c>
      <c r="J286" s="47">
        <v>8</v>
      </c>
      <c r="K286" s="47">
        <v>4</v>
      </c>
      <c r="L286" s="49" t="s">
        <v>1291</v>
      </c>
      <c r="M286" s="6" t="s">
        <v>1281</v>
      </c>
      <c r="N286" s="6" t="s">
        <v>1403</v>
      </c>
      <c r="O286" s="6" t="s">
        <v>1442</v>
      </c>
      <c r="P286" s="12" t="s">
        <v>1009</v>
      </c>
      <c r="Q286" s="15" t="str">
        <f>VLOOKUP(P286,functions!$A$2:$H$69,3,FALSE)</f>
        <v>Head of Finance</v>
      </c>
      <c r="R286" s="15"/>
      <c r="S286" s="17">
        <f>VLOOKUP(P286,functions!$A$2:$H$69,8,FALSE)</f>
        <v>4</v>
      </c>
      <c r="T286" s="17">
        <f t="shared" ca="1" si="44"/>
        <v>6</v>
      </c>
      <c r="U286" s="18">
        <f ca="1">VLOOKUP(T286,'salary scales'!$A$1:$F$10,S286+1,FALSE)</f>
        <v>2113</v>
      </c>
      <c r="V286" s="23">
        <f>VLOOKUP(P286,functions!$A$2:$H$69,5,FALSE)</f>
        <v>1</v>
      </c>
      <c r="X286" s="18">
        <f t="shared" ca="1" si="45"/>
        <v>2113</v>
      </c>
      <c r="Y286" s="18">
        <f t="shared" ca="1" si="46"/>
        <v>169.04</v>
      </c>
      <c r="Z286" s="18">
        <f t="shared" ca="1" si="48"/>
        <v>995.87124999999992</v>
      </c>
      <c r="AA286" s="18">
        <f t="shared" ca="1" si="49"/>
        <v>163.75749999999999</v>
      </c>
      <c r="AB286" s="18">
        <f t="shared" ca="1" si="50"/>
        <v>35.920999999999999</v>
      </c>
      <c r="AC286" s="18">
        <f t="shared" ca="1" si="51"/>
        <v>47.331200000000003</v>
      </c>
      <c r="AD286" s="18">
        <f t="shared" ca="1" si="52"/>
        <v>98.254499999999993</v>
      </c>
      <c r="AE286" s="18">
        <f t="shared" ca="1" si="53"/>
        <v>11.410200000000001</v>
      </c>
      <c r="AF286" s="18">
        <f t="shared" ca="1" si="54"/>
        <v>101.075</v>
      </c>
      <c r="AG286" t="str">
        <f t="shared" si="47"/>
        <v/>
      </c>
    </row>
    <row r="287" spans="1:33" x14ac:dyDescent="0.3">
      <c r="A287" s="2" t="s">
        <v>282</v>
      </c>
      <c r="B287" t="s">
        <v>916</v>
      </c>
      <c r="D287" t="s">
        <v>451</v>
      </c>
      <c r="E287" s="1" t="s">
        <v>410</v>
      </c>
      <c r="F287" s="1" t="s">
        <v>465</v>
      </c>
      <c r="G287" s="7">
        <v>31563</v>
      </c>
      <c r="H287" s="7">
        <v>41521</v>
      </c>
      <c r="I287" s="1" t="s">
        <v>1081</v>
      </c>
      <c r="J287" s="47">
        <v>3</v>
      </c>
      <c r="K287" s="47">
        <v>1</v>
      </c>
      <c r="L287" s="49" t="s">
        <v>1424</v>
      </c>
      <c r="M287" s="6" t="s">
        <v>1281</v>
      </c>
      <c r="N287" s="6" t="s">
        <v>1335</v>
      </c>
      <c r="O287" s="6" t="s">
        <v>1453</v>
      </c>
      <c r="P287" s="12" t="s">
        <v>1018</v>
      </c>
      <c r="Q287" s="15" t="str">
        <f>VLOOKUP(P287,functions!$A$2:$H$69,3,FALSE)</f>
        <v>Sales team leader field service</v>
      </c>
      <c r="R287" s="15"/>
      <c r="S287" s="17">
        <f>VLOOKUP(P287,functions!$A$2:$H$69,8,FALSE)</f>
        <v>4</v>
      </c>
      <c r="T287" s="17">
        <f t="shared" ca="1" si="44"/>
        <v>5</v>
      </c>
      <c r="U287" s="18">
        <f ca="1">VLOOKUP(T287,'salary scales'!$A$1:$F$10,S287+1,FALSE)</f>
        <v>2058.04</v>
      </c>
      <c r="V287" s="23">
        <f>VLOOKUP(P287,functions!$A$2:$H$69,5,FALSE)</f>
        <v>1</v>
      </c>
      <c r="X287" s="18">
        <f t="shared" ca="1" si="45"/>
        <v>2058.04</v>
      </c>
      <c r="Y287" s="18">
        <f t="shared" ca="1" si="46"/>
        <v>164.64320000000001</v>
      </c>
      <c r="Z287" s="18">
        <f t="shared" ca="1" si="48"/>
        <v>995.87124999999992</v>
      </c>
      <c r="AA287" s="18">
        <f t="shared" ca="1" si="49"/>
        <v>159.49809999999999</v>
      </c>
      <c r="AB287" s="18">
        <f t="shared" ca="1" si="50"/>
        <v>34.98668</v>
      </c>
      <c r="AC287" s="18">
        <f t="shared" ca="1" si="51"/>
        <v>46.100096000000001</v>
      </c>
      <c r="AD287" s="18">
        <f t="shared" ca="1" si="52"/>
        <v>95.698859999999996</v>
      </c>
      <c r="AE287" s="18">
        <f t="shared" ca="1" si="53"/>
        <v>11.113416000000001</v>
      </c>
      <c r="AF287" s="18">
        <f t="shared" ca="1" si="54"/>
        <v>95.579000000000008</v>
      </c>
      <c r="AG287" t="str">
        <f t="shared" si="47"/>
        <v/>
      </c>
    </row>
    <row r="288" spans="1:33" x14ac:dyDescent="0.3">
      <c r="A288" s="2" t="s">
        <v>283</v>
      </c>
      <c r="B288" t="s">
        <v>916</v>
      </c>
      <c r="D288" t="s">
        <v>451</v>
      </c>
      <c r="E288" s="1" t="s">
        <v>410</v>
      </c>
      <c r="F288" s="1" t="s">
        <v>465</v>
      </c>
      <c r="G288" s="7">
        <v>32679</v>
      </c>
      <c r="H288" s="7">
        <v>41014</v>
      </c>
      <c r="I288" s="1" t="s">
        <v>1081</v>
      </c>
      <c r="M288" s="6" t="s">
        <v>1281</v>
      </c>
      <c r="N288" s="6" t="s">
        <v>1435</v>
      </c>
      <c r="O288" s="6" t="s">
        <v>1446</v>
      </c>
      <c r="P288" s="12" t="s">
        <v>1054</v>
      </c>
      <c r="Q288" s="15" t="str">
        <f>VLOOKUP(P288,functions!$A$2:$H$69,3,FALSE)</f>
        <v>Production assistant</v>
      </c>
      <c r="R288" s="15"/>
      <c r="S288" s="17">
        <f>VLOOKUP(P288,functions!$A$2:$H$69,8,FALSE)</f>
        <v>1</v>
      </c>
      <c r="T288" s="17">
        <f t="shared" ca="1" si="44"/>
        <v>6</v>
      </c>
      <c r="U288" s="18">
        <f ca="1">VLOOKUP(T288,'salary scales'!$A$1:$F$10,S288+1,FALSE)</f>
        <v>1861.13</v>
      </c>
      <c r="V288" s="23">
        <f>VLOOKUP(P288,functions!$A$2:$H$69,5,FALSE)</f>
        <v>1.00064</v>
      </c>
      <c r="X288" s="18">
        <f t="shared" ca="1" si="45"/>
        <v>1862.3211232000001</v>
      </c>
      <c r="Y288" s="18">
        <f t="shared" ca="1" si="46"/>
        <v>148.98568985600002</v>
      </c>
      <c r="Z288" s="18">
        <f t="shared" ca="1" si="48"/>
        <v>995.87124999999992</v>
      </c>
      <c r="AA288" s="18">
        <f t="shared" ca="1" si="49"/>
        <v>144.32988704800002</v>
      </c>
      <c r="AB288" s="18">
        <f t="shared" ca="1" si="50"/>
        <v>31.659459094400002</v>
      </c>
      <c r="AC288" s="18">
        <f t="shared" ca="1" si="51"/>
        <v>41.715993159680004</v>
      </c>
      <c r="AD288" s="18">
        <f t="shared" ca="1" si="52"/>
        <v>86.597932228800005</v>
      </c>
      <c r="AE288" s="18">
        <f t="shared" ca="1" si="53"/>
        <v>10.056534065280001</v>
      </c>
      <c r="AF288" s="18">
        <f t="shared" ca="1" si="54"/>
        <v>75.936568320000021</v>
      </c>
      <c r="AG288" t="str">
        <f t="shared" si="47"/>
        <v/>
      </c>
    </row>
    <row r="289" spans="1:33" x14ac:dyDescent="0.3">
      <c r="A289" s="2" t="s">
        <v>284</v>
      </c>
      <c r="B289" t="s">
        <v>881</v>
      </c>
      <c r="D289" t="s">
        <v>492</v>
      </c>
      <c r="E289" s="1" t="s">
        <v>410</v>
      </c>
      <c r="F289" s="1" t="s">
        <v>465</v>
      </c>
      <c r="G289" s="7">
        <v>32095</v>
      </c>
      <c r="H289" s="7">
        <v>41320</v>
      </c>
      <c r="I289" s="1" t="s">
        <v>1081</v>
      </c>
      <c r="J289" s="47">
        <v>2</v>
      </c>
      <c r="K289" s="47">
        <v>1</v>
      </c>
      <c r="L289" s="49" t="s">
        <v>1422</v>
      </c>
      <c r="M289" s="6" t="s">
        <v>1281</v>
      </c>
      <c r="N289" s="6" t="s">
        <v>1405</v>
      </c>
      <c r="O289" s="6" t="s">
        <v>1280</v>
      </c>
      <c r="P289" s="12" t="s">
        <v>1087</v>
      </c>
      <c r="Q289" s="15" t="str">
        <f>VLOOKUP(P289,functions!$A$2:$H$69,3,FALSE)</f>
        <v>Fleet manager</v>
      </c>
      <c r="R289" s="15"/>
      <c r="S289" s="17">
        <f>VLOOKUP(P289,functions!$A$2:$H$69,8,FALSE)</f>
        <v>3</v>
      </c>
      <c r="T289" s="17">
        <f t="shared" ca="1" si="44"/>
        <v>5</v>
      </c>
      <c r="U289" s="18">
        <f ca="1">VLOOKUP(T289,'salary scales'!$A$1:$F$10,S289+1,FALSE)</f>
        <v>1975.67</v>
      </c>
      <c r="V289" s="23">
        <f>VLOOKUP(P289,functions!$A$2:$H$69,5,FALSE)</f>
        <v>0.8</v>
      </c>
      <c r="X289" s="18">
        <f t="shared" ca="1" si="45"/>
        <v>1580.5360000000001</v>
      </c>
      <c r="Y289" s="18">
        <f t="shared" ca="1" si="46"/>
        <v>126.44288</v>
      </c>
      <c r="Z289" s="18">
        <f t="shared" ca="1" si="48"/>
        <v>995.87124999999992</v>
      </c>
      <c r="AA289" s="18">
        <f t="shared" ca="1" si="49"/>
        <v>122.49154</v>
      </c>
      <c r="AB289" s="18">
        <f t="shared" ca="1" si="50"/>
        <v>26.869112000000001</v>
      </c>
      <c r="AC289" s="18">
        <f t="shared" ca="1" si="51"/>
        <v>35.4040064</v>
      </c>
      <c r="AD289" s="18">
        <f t="shared" ca="1" si="52"/>
        <v>73.494923999999997</v>
      </c>
      <c r="AE289" s="18">
        <f t="shared" ca="1" si="53"/>
        <v>8.5348944000000007</v>
      </c>
      <c r="AF289" s="18">
        <f t="shared" ca="1" si="54"/>
        <v>69.873599999999996</v>
      </c>
      <c r="AG289" t="str">
        <f t="shared" si="47"/>
        <v/>
      </c>
    </row>
    <row r="290" spans="1:33" x14ac:dyDescent="0.3">
      <c r="A290" s="2" t="s">
        <v>285</v>
      </c>
      <c r="B290" t="s">
        <v>881</v>
      </c>
      <c r="D290" t="s">
        <v>601</v>
      </c>
      <c r="E290" s="1" t="s">
        <v>410</v>
      </c>
      <c r="F290" s="1" t="s">
        <v>465</v>
      </c>
      <c r="G290" s="7">
        <v>21624</v>
      </c>
      <c r="H290" s="7">
        <v>41119</v>
      </c>
      <c r="I290" s="1" t="s">
        <v>1081</v>
      </c>
      <c r="M290" s="6" t="s">
        <v>1281</v>
      </c>
      <c r="N290" s="6" t="s">
        <v>1334</v>
      </c>
      <c r="O290" s="6" t="s">
        <v>1452</v>
      </c>
      <c r="P290" s="12" t="s">
        <v>1027</v>
      </c>
      <c r="Q290" s="15" t="str">
        <f>VLOOKUP(P290,functions!$A$2:$H$69,3,FALSE)</f>
        <v>Purchaser raw materials</v>
      </c>
      <c r="R290" s="15"/>
      <c r="S290" s="17">
        <f>VLOOKUP(P290,functions!$A$2:$H$69,8,FALSE)</f>
        <v>2</v>
      </c>
      <c r="T290" s="17">
        <f t="shared" ca="1" si="44"/>
        <v>6</v>
      </c>
      <c r="U290" s="18">
        <f ca="1">VLOOKUP(T290,'salary scales'!$A$1:$F$10,S290+1,FALSE)</f>
        <v>1939.17</v>
      </c>
      <c r="V290" s="23">
        <f>VLOOKUP(P290,functions!$A$2:$H$69,5,FALSE)</f>
        <v>1</v>
      </c>
      <c r="X290" s="18">
        <f t="shared" ca="1" si="45"/>
        <v>1939.17</v>
      </c>
      <c r="Y290" s="18">
        <f t="shared" ca="1" si="46"/>
        <v>155.1336</v>
      </c>
      <c r="Z290" s="18">
        <f t="shared" ca="1" si="48"/>
        <v>995.87124999999992</v>
      </c>
      <c r="AA290" s="18">
        <f t="shared" ca="1" si="49"/>
        <v>150.285675</v>
      </c>
      <c r="AB290" s="18">
        <f t="shared" ca="1" si="50"/>
        <v>32.965890000000002</v>
      </c>
      <c r="AC290" s="18">
        <f t="shared" ca="1" si="51"/>
        <v>43.437407999999998</v>
      </c>
      <c r="AD290" s="18">
        <f t="shared" ca="1" si="52"/>
        <v>90.171405000000007</v>
      </c>
      <c r="AE290" s="18">
        <f t="shared" ca="1" si="53"/>
        <v>10.471518000000001</v>
      </c>
      <c r="AF290" s="18">
        <f t="shared" ca="1" si="54"/>
        <v>83.692000000000007</v>
      </c>
      <c r="AG290" t="str">
        <f t="shared" si="47"/>
        <v/>
      </c>
    </row>
    <row r="291" spans="1:33" x14ac:dyDescent="0.3">
      <c r="A291" s="2" t="s">
        <v>286</v>
      </c>
      <c r="B291" t="s">
        <v>881</v>
      </c>
      <c r="D291" t="s">
        <v>493</v>
      </c>
      <c r="E291" s="1" t="s">
        <v>410</v>
      </c>
      <c r="F291" s="1" t="s">
        <v>465</v>
      </c>
      <c r="G291" s="7">
        <v>24790</v>
      </c>
      <c r="H291" s="7">
        <v>39315</v>
      </c>
      <c r="I291" s="1" t="s">
        <v>1081</v>
      </c>
      <c r="M291" s="6" t="s">
        <v>1281</v>
      </c>
      <c r="N291" s="6" t="s">
        <v>1403</v>
      </c>
      <c r="O291" s="6" t="s">
        <v>1288</v>
      </c>
      <c r="P291" s="12" t="s">
        <v>1013</v>
      </c>
      <c r="Q291" s="15" t="str">
        <f>VLOOKUP(P291,functions!$A$2:$H$69,3,FALSE)</f>
        <v>Head of PR</v>
      </c>
      <c r="R291" s="15"/>
      <c r="S291" s="17">
        <f>VLOOKUP(P291,functions!$A$2:$H$69,8,FALSE)</f>
        <v>5</v>
      </c>
      <c r="T291" s="17">
        <f t="shared" ca="1" si="44"/>
        <v>11</v>
      </c>
      <c r="U291" s="18" t="e">
        <f ca="1">VLOOKUP(T291,'salary scales'!$A$1:$F$10,S291+1,FALSE)</f>
        <v>#N/A</v>
      </c>
      <c r="V291" s="23">
        <f>VLOOKUP(P291,functions!$A$2:$H$69,5,FALSE)</f>
        <v>1</v>
      </c>
      <c r="X291" s="18" t="e">
        <f t="shared" ca="1" si="45"/>
        <v>#N/A</v>
      </c>
      <c r="Y291" s="18" t="e">
        <f t="shared" ca="1" si="46"/>
        <v>#N/A</v>
      </c>
      <c r="Z291" s="18" t="e">
        <f t="shared" ca="1" si="48"/>
        <v>#N/A</v>
      </c>
      <c r="AA291" s="18" t="e">
        <f t="shared" ca="1" si="49"/>
        <v>#N/A</v>
      </c>
      <c r="AB291" s="18" t="e">
        <f t="shared" ca="1" si="50"/>
        <v>#N/A</v>
      </c>
      <c r="AC291" s="18" t="e">
        <f t="shared" ca="1" si="51"/>
        <v>#N/A</v>
      </c>
      <c r="AD291" s="18" t="e">
        <f t="shared" ca="1" si="52"/>
        <v>#N/A</v>
      </c>
      <c r="AE291" s="18" t="e">
        <f t="shared" ca="1" si="53"/>
        <v>#N/A</v>
      </c>
      <c r="AF291" s="18" t="e">
        <f t="shared" ca="1" si="54"/>
        <v>#N/A</v>
      </c>
      <c r="AG291" t="str">
        <f t="shared" si="47"/>
        <v/>
      </c>
    </row>
    <row r="292" spans="1:33" x14ac:dyDescent="0.3">
      <c r="A292" s="2" t="s">
        <v>287</v>
      </c>
      <c r="B292" t="s">
        <v>883</v>
      </c>
      <c r="D292" t="s">
        <v>719</v>
      </c>
      <c r="E292" s="1" t="s">
        <v>1467</v>
      </c>
      <c r="F292" s="1" t="s">
        <v>465</v>
      </c>
      <c r="G292" s="7">
        <v>31399</v>
      </c>
      <c r="H292" s="7">
        <v>41123</v>
      </c>
      <c r="I292" s="1" t="s">
        <v>1081</v>
      </c>
      <c r="M292" s="6" t="s">
        <v>1283</v>
      </c>
      <c r="N292" s="6" t="s">
        <v>1405</v>
      </c>
      <c r="O292" s="6" t="s">
        <v>1444</v>
      </c>
      <c r="P292" s="12" t="s">
        <v>1078</v>
      </c>
      <c r="Q292" s="15" t="str">
        <f>VLOOKUP(P292,functions!$A$2:$H$69,3,FALSE)</f>
        <v>Receptionist</v>
      </c>
      <c r="R292" s="15"/>
      <c r="S292" s="17">
        <f>VLOOKUP(P292,functions!$A$2:$H$69,8,FALSE)</f>
        <v>2</v>
      </c>
      <c r="T292" s="17">
        <f t="shared" ca="1" si="44"/>
        <v>6</v>
      </c>
      <c r="U292" s="18">
        <f ca="1">VLOOKUP(T292,'salary scales'!$A$1:$F$10,S292+1,FALSE)</f>
        <v>1939.17</v>
      </c>
      <c r="V292" s="23">
        <f>VLOOKUP(P292,functions!$A$2:$H$69,5,FALSE)</f>
        <v>0.8</v>
      </c>
      <c r="X292" s="18">
        <f t="shared" ca="1" si="45"/>
        <v>1551.3360000000002</v>
      </c>
      <c r="Y292" s="18">
        <f t="shared" ca="1" si="46"/>
        <v>124.10688000000002</v>
      </c>
      <c r="Z292" s="18">
        <f t="shared" ca="1" si="48"/>
        <v>995.87124999999992</v>
      </c>
      <c r="AA292" s="18">
        <f t="shared" ca="1" si="49"/>
        <v>120.22854000000002</v>
      </c>
      <c r="AB292" s="18">
        <f t="shared" ca="1" si="50"/>
        <v>26.372712000000007</v>
      </c>
      <c r="AC292" s="18">
        <f t="shared" ca="1" si="51"/>
        <v>34.749926400000007</v>
      </c>
      <c r="AD292" s="18">
        <f t="shared" ca="1" si="52"/>
        <v>72.137124000000014</v>
      </c>
      <c r="AE292" s="18">
        <f t="shared" ca="1" si="53"/>
        <v>8.3772144000000015</v>
      </c>
      <c r="AF292" s="18">
        <f t="shared" ca="1" si="54"/>
        <v>66.953600000000023</v>
      </c>
      <c r="AG292" t="str">
        <f t="shared" si="47"/>
        <v/>
      </c>
    </row>
    <row r="293" spans="1:33" x14ac:dyDescent="0.3">
      <c r="A293" s="2" t="s">
        <v>288</v>
      </c>
      <c r="B293" t="s">
        <v>883</v>
      </c>
      <c r="D293" t="s">
        <v>442</v>
      </c>
      <c r="E293" s="1" t="s">
        <v>410</v>
      </c>
      <c r="F293" s="1" t="s">
        <v>465</v>
      </c>
      <c r="G293" s="7">
        <v>20792</v>
      </c>
      <c r="H293" s="7">
        <v>39798</v>
      </c>
      <c r="I293" s="1" t="s">
        <v>1081</v>
      </c>
      <c r="J293" s="47">
        <v>6</v>
      </c>
      <c r="K293" s="47">
        <v>4</v>
      </c>
      <c r="L293" s="49" t="s">
        <v>1424</v>
      </c>
      <c r="M293" s="6" t="s">
        <v>1281</v>
      </c>
      <c r="N293" s="6" t="s">
        <v>1435</v>
      </c>
      <c r="O293" s="6" t="s">
        <v>1466</v>
      </c>
      <c r="P293" s="12" t="s">
        <v>1053</v>
      </c>
      <c r="Q293" s="15" t="str">
        <f>VLOOKUP(P293,functions!$A$2:$H$69,3,FALSE)</f>
        <v>Production worker</v>
      </c>
      <c r="R293" s="15"/>
      <c r="S293" s="17">
        <f>VLOOKUP(P293,functions!$A$2:$H$69,8,FALSE)</f>
        <v>2</v>
      </c>
      <c r="T293" s="17">
        <f t="shared" ca="1" si="44"/>
        <v>10</v>
      </c>
      <c r="U293" s="18" t="e">
        <f ca="1">VLOOKUP(T293,'salary scales'!$A$1:$F$10,S293+1,FALSE)</f>
        <v>#N/A</v>
      </c>
      <c r="V293" s="23">
        <f>VLOOKUP(P293,functions!$A$2:$H$69,5,FALSE)</f>
        <v>1.00064</v>
      </c>
      <c r="X293" s="18" t="e">
        <f t="shared" ca="1" si="45"/>
        <v>#N/A</v>
      </c>
      <c r="Y293" s="18" t="e">
        <f t="shared" ca="1" si="46"/>
        <v>#N/A</v>
      </c>
      <c r="Z293" s="18" t="e">
        <f t="shared" ca="1" si="48"/>
        <v>#N/A</v>
      </c>
      <c r="AA293" s="18" t="e">
        <f t="shared" ca="1" si="49"/>
        <v>#N/A</v>
      </c>
      <c r="AB293" s="18" t="e">
        <f t="shared" ca="1" si="50"/>
        <v>#N/A</v>
      </c>
      <c r="AC293" s="18" t="e">
        <f t="shared" ca="1" si="51"/>
        <v>#N/A</v>
      </c>
      <c r="AD293" s="18" t="e">
        <f t="shared" ca="1" si="52"/>
        <v>#N/A</v>
      </c>
      <c r="AE293" s="18" t="e">
        <f t="shared" ca="1" si="53"/>
        <v>#N/A</v>
      </c>
      <c r="AF293" s="18" t="e">
        <f t="shared" ca="1" si="54"/>
        <v>#N/A</v>
      </c>
      <c r="AG293" t="str">
        <f t="shared" si="47"/>
        <v/>
      </c>
    </row>
    <row r="294" spans="1:33" x14ac:dyDescent="0.3">
      <c r="A294" s="2" t="s">
        <v>289</v>
      </c>
      <c r="B294" t="s">
        <v>854</v>
      </c>
      <c r="D294" t="s">
        <v>710</v>
      </c>
      <c r="E294" s="1" t="s">
        <v>1467</v>
      </c>
      <c r="F294" s="1" t="s">
        <v>465</v>
      </c>
      <c r="G294" s="7">
        <v>28911</v>
      </c>
      <c r="H294" s="7">
        <v>40255</v>
      </c>
      <c r="I294" s="1" t="s">
        <v>1294</v>
      </c>
      <c r="J294" s="47">
        <v>75</v>
      </c>
      <c r="K294" s="47">
        <v>1</v>
      </c>
      <c r="L294" s="49" t="s">
        <v>1433</v>
      </c>
      <c r="M294" s="6" t="s">
        <v>1281</v>
      </c>
      <c r="N294" s="6" t="s">
        <v>1335</v>
      </c>
      <c r="O294" s="6" t="s">
        <v>1453</v>
      </c>
      <c r="P294" s="12" t="s">
        <v>1019</v>
      </c>
      <c r="Q294" s="15" t="str">
        <f>VLOOKUP(P294,functions!$A$2:$H$69,3,FALSE)</f>
        <v>Sales employee field service</v>
      </c>
      <c r="R294" s="15"/>
      <c r="S294" s="17">
        <f>VLOOKUP(P294,functions!$A$2:$H$69,8,FALSE)</f>
        <v>3</v>
      </c>
      <c r="T294" s="17">
        <f t="shared" ca="1" si="44"/>
        <v>8</v>
      </c>
      <c r="U294" s="18">
        <f ca="1">VLOOKUP(T294,'salary scales'!$A$1:$F$10,S294+1,FALSE)</f>
        <v>2124.06</v>
      </c>
      <c r="V294" s="23">
        <f>VLOOKUP(P294,functions!$A$2:$H$69,5,FALSE)</f>
        <v>1</v>
      </c>
      <c r="X294" s="18">
        <f t="shared" ca="1" si="45"/>
        <v>2124.06</v>
      </c>
      <c r="Y294" s="18">
        <f t="shared" ca="1" si="46"/>
        <v>169.9248</v>
      </c>
      <c r="Z294" s="18">
        <f t="shared" ca="1" si="48"/>
        <v>995.87124999999992</v>
      </c>
      <c r="AA294" s="18">
        <f t="shared" ca="1" si="49"/>
        <v>164.61464999999998</v>
      </c>
      <c r="AB294" s="18">
        <f t="shared" ca="1" si="50"/>
        <v>36.109020000000001</v>
      </c>
      <c r="AC294" s="18">
        <f t="shared" ca="1" si="51"/>
        <v>47.578944</v>
      </c>
      <c r="AD294" s="18">
        <f t="shared" ca="1" si="52"/>
        <v>98.768789999999996</v>
      </c>
      <c r="AE294" s="18">
        <f t="shared" ca="1" si="53"/>
        <v>11.469924000000001</v>
      </c>
      <c r="AF294" s="18">
        <f t="shared" ca="1" si="54"/>
        <v>102.181</v>
      </c>
      <c r="AG294" t="str">
        <f t="shared" si="47"/>
        <v/>
      </c>
    </row>
    <row r="295" spans="1:33" x14ac:dyDescent="0.3">
      <c r="A295" s="2" t="s">
        <v>290</v>
      </c>
      <c r="B295" t="s">
        <v>882</v>
      </c>
      <c r="D295" t="s">
        <v>602</v>
      </c>
      <c r="E295" s="1" t="s">
        <v>410</v>
      </c>
      <c r="F295" s="1" t="s">
        <v>465</v>
      </c>
      <c r="G295" s="7">
        <v>30442</v>
      </c>
      <c r="H295" s="7">
        <v>39894</v>
      </c>
      <c r="I295" s="1" t="s">
        <v>1081</v>
      </c>
      <c r="J295" s="47">
        <v>1</v>
      </c>
      <c r="K295" s="47">
        <v>1</v>
      </c>
      <c r="L295" s="49" t="s">
        <v>1422</v>
      </c>
      <c r="M295" s="6" t="s">
        <v>1281</v>
      </c>
      <c r="N295" s="6" t="s">
        <v>1435</v>
      </c>
      <c r="O295" s="6" t="s">
        <v>1446</v>
      </c>
      <c r="P295" s="12" t="s">
        <v>1052</v>
      </c>
      <c r="Q295" s="15" t="str">
        <f>VLOOKUP(P295,functions!$A$2:$H$69,3,FALSE)</f>
        <v>Team leader</v>
      </c>
      <c r="R295" s="15" t="s">
        <v>1083</v>
      </c>
      <c r="S295" s="17">
        <f>VLOOKUP(P295,functions!$A$2:$H$69,8,FALSE)</f>
        <v>3</v>
      </c>
      <c r="T295" s="17">
        <f t="shared" ca="1" si="44"/>
        <v>9</v>
      </c>
      <c r="U295" s="18">
        <f ca="1">VLOOKUP(T295,'salary scales'!$A$1:$F$10,S295+1,FALSE)</f>
        <v>2124.06</v>
      </c>
      <c r="V295" s="23">
        <f>VLOOKUP(P295,functions!$A$2:$H$69,5,FALSE)</f>
        <v>1.00064</v>
      </c>
      <c r="X295" s="18">
        <f t="shared" ca="1" si="45"/>
        <v>2125.4193983999999</v>
      </c>
      <c r="Y295" s="18">
        <f t="shared" ca="1" si="46"/>
        <v>170.033551872</v>
      </c>
      <c r="Z295" s="18">
        <f t="shared" ca="1" si="48"/>
        <v>995.87124999999992</v>
      </c>
      <c r="AA295" s="18">
        <f t="shared" ca="1" si="49"/>
        <v>164.72000337599999</v>
      </c>
      <c r="AB295" s="18">
        <f t="shared" ca="1" si="50"/>
        <v>36.132129772799999</v>
      </c>
      <c r="AC295" s="18">
        <f t="shared" ca="1" si="51"/>
        <v>47.609394524159995</v>
      </c>
      <c r="AD295" s="18">
        <f t="shared" ca="1" si="52"/>
        <v>98.832002025599991</v>
      </c>
      <c r="AE295" s="18">
        <f t="shared" ca="1" si="53"/>
        <v>11.47726475136</v>
      </c>
      <c r="AF295" s="18">
        <f t="shared" ca="1" si="54"/>
        <v>102.24639583999999</v>
      </c>
      <c r="AG295" t="str">
        <f t="shared" si="47"/>
        <v/>
      </c>
    </row>
    <row r="296" spans="1:33" x14ac:dyDescent="0.3">
      <c r="A296" s="2" t="s">
        <v>291</v>
      </c>
      <c r="B296" t="s">
        <v>882</v>
      </c>
      <c r="D296" t="s">
        <v>494</v>
      </c>
      <c r="E296" s="1" t="s">
        <v>410</v>
      </c>
      <c r="F296" s="1" t="s">
        <v>465</v>
      </c>
      <c r="G296" s="7">
        <v>19867</v>
      </c>
      <c r="H296" s="7">
        <v>39657</v>
      </c>
      <c r="I296" s="1" t="s">
        <v>1081</v>
      </c>
      <c r="J296" s="47">
        <v>2</v>
      </c>
      <c r="K296" s="47">
        <v>1</v>
      </c>
      <c r="L296" s="49" t="s">
        <v>1423</v>
      </c>
      <c r="M296" s="6" t="s">
        <v>1281</v>
      </c>
      <c r="N296" s="6" t="s">
        <v>1042</v>
      </c>
      <c r="O296" s="6" t="s">
        <v>1459</v>
      </c>
      <c r="P296" s="12" t="s">
        <v>1005</v>
      </c>
      <c r="Q296" s="15" t="str">
        <f>VLOOKUP(P296,functions!$A$2:$H$69,3,FALSE)</f>
        <v>ICT employee</v>
      </c>
      <c r="R296" s="15"/>
      <c r="S296" s="17">
        <f>VLOOKUP(P296,functions!$A$2:$H$69,8,FALSE)</f>
        <v>4</v>
      </c>
      <c r="T296" s="17">
        <f t="shared" ca="1" si="44"/>
        <v>10</v>
      </c>
      <c r="U296" s="18" t="e">
        <f ca="1">VLOOKUP(T296,'salary scales'!$A$1:$F$10,S296+1,FALSE)</f>
        <v>#N/A</v>
      </c>
      <c r="V296" s="23">
        <f>VLOOKUP(P296,functions!$A$2:$H$69,5,FALSE)</f>
        <v>1</v>
      </c>
      <c r="X296" s="18" t="e">
        <f t="shared" ca="1" si="45"/>
        <v>#N/A</v>
      </c>
      <c r="Y296" s="18" t="e">
        <f t="shared" ca="1" si="46"/>
        <v>#N/A</v>
      </c>
      <c r="Z296" s="18" t="e">
        <f t="shared" ca="1" si="48"/>
        <v>#N/A</v>
      </c>
      <c r="AA296" s="18" t="e">
        <f t="shared" ca="1" si="49"/>
        <v>#N/A</v>
      </c>
      <c r="AB296" s="18" t="e">
        <f t="shared" ca="1" si="50"/>
        <v>#N/A</v>
      </c>
      <c r="AC296" s="18" t="e">
        <f t="shared" ca="1" si="51"/>
        <v>#N/A</v>
      </c>
      <c r="AD296" s="18" t="e">
        <f t="shared" ca="1" si="52"/>
        <v>#N/A</v>
      </c>
      <c r="AE296" s="18" t="e">
        <f t="shared" ca="1" si="53"/>
        <v>#N/A</v>
      </c>
      <c r="AF296" s="18" t="e">
        <f t="shared" ca="1" si="54"/>
        <v>#N/A</v>
      </c>
      <c r="AG296" t="str">
        <f t="shared" si="47"/>
        <v/>
      </c>
    </row>
    <row r="297" spans="1:33" x14ac:dyDescent="0.3">
      <c r="A297" s="2" t="s">
        <v>292</v>
      </c>
      <c r="B297" t="s">
        <v>769</v>
      </c>
      <c r="D297" t="s">
        <v>508</v>
      </c>
      <c r="E297" s="1" t="s">
        <v>1467</v>
      </c>
      <c r="F297" s="1" t="s">
        <v>465</v>
      </c>
      <c r="G297" s="7">
        <v>32958</v>
      </c>
      <c r="H297" s="7">
        <v>40930</v>
      </c>
      <c r="I297" s="1" t="s">
        <v>1081</v>
      </c>
      <c r="J297" s="47">
        <v>3</v>
      </c>
      <c r="K297" s="47">
        <v>1</v>
      </c>
      <c r="L297" s="49" t="s">
        <v>1422</v>
      </c>
      <c r="M297" s="6" t="s">
        <v>1281</v>
      </c>
      <c r="N297" s="6" t="s">
        <v>1405</v>
      </c>
      <c r="O297" s="6" t="s">
        <v>1451</v>
      </c>
      <c r="P297" s="12" t="s">
        <v>1065</v>
      </c>
      <c r="Q297" s="15" t="str">
        <f>VLOOKUP(P297,functions!$A$2:$H$69,3,FALSE)</f>
        <v>host</v>
      </c>
      <c r="R297" s="15"/>
      <c r="S297" s="17">
        <f>VLOOKUP(P297,functions!$A$2:$H$69,8,FALSE)</f>
        <v>2</v>
      </c>
      <c r="T297" s="17">
        <f t="shared" ca="1" si="44"/>
        <v>6</v>
      </c>
      <c r="U297" s="18">
        <f ca="1">VLOOKUP(T297,'salary scales'!$A$1:$F$10,S297+1,FALSE)</f>
        <v>1939.17</v>
      </c>
      <c r="V297" s="23">
        <f>VLOOKUP(P297,functions!$A$2:$H$69,5,FALSE)</f>
        <v>1</v>
      </c>
      <c r="X297" s="18">
        <f t="shared" ca="1" si="45"/>
        <v>1939.17</v>
      </c>
      <c r="Y297" s="18">
        <f t="shared" ca="1" si="46"/>
        <v>155.1336</v>
      </c>
      <c r="Z297" s="18">
        <f t="shared" ca="1" si="48"/>
        <v>995.87124999999992</v>
      </c>
      <c r="AA297" s="18">
        <f t="shared" ca="1" si="49"/>
        <v>150.285675</v>
      </c>
      <c r="AB297" s="18">
        <f t="shared" ca="1" si="50"/>
        <v>32.965890000000002</v>
      </c>
      <c r="AC297" s="18">
        <f t="shared" ca="1" si="51"/>
        <v>43.437407999999998</v>
      </c>
      <c r="AD297" s="18">
        <f t="shared" ca="1" si="52"/>
        <v>90.171405000000007</v>
      </c>
      <c r="AE297" s="18">
        <f t="shared" ca="1" si="53"/>
        <v>10.471518000000001</v>
      </c>
      <c r="AF297" s="18">
        <f t="shared" ca="1" si="54"/>
        <v>83.692000000000007</v>
      </c>
      <c r="AG297" t="str">
        <f t="shared" si="47"/>
        <v/>
      </c>
    </row>
    <row r="298" spans="1:33" x14ac:dyDescent="0.3">
      <c r="A298" s="2" t="s">
        <v>293</v>
      </c>
      <c r="B298" t="s">
        <v>769</v>
      </c>
      <c r="D298" t="s">
        <v>436</v>
      </c>
      <c r="E298" s="1" t="s">
        <v>410</v>
      </c>
      <c r="F298" s="1" t="s">
        <v>465</v>
      </c>
      <c r="G298" s="7">
        <v>28606</v>
      </c>
      <c r="H298" s="7">
        <v>40827</v>
      </c>
      <c r="I298" s="1" t="s">
        <v>1081</v>
      </c>
      <c r="M298" s="6" t="s">
        <v>1281</v>
      </c>
      <c r="N298" s="6" t="s">
        <v>1405</v>
      </c>
      <c r="O298" s="6" t="s">
        <v>1279</v>
      </c>
      <c r="P298" s="12" t="s">
        <v>1064</v>
      </c>
      <c r="Q298" s="15" t="str">
        <f>VLOOKUP(P298,functions!$A$2:$H$69,3,FALSE)</f>
        <v>kitchen assistant</v>
      </c>
      <c r="R298" s="15"/>
      <c r="S298" s="17">
        <f>VLOOKUP(P298,functions!$A$2:$H$69,8,FALSE)</f>
        <v>2</v>
      </c>
      <c r="T298" s="17">
        <f t="shared" ca="1" si="44"/>
        <v>7</v>
      </c>
      <c r="U298" s="18">
        <f ca="1">VLOOKUP(T298,'salary scales'!$A$1:$F$10,S298+1,FALSE)</f>
        <v>1939.17</v>
      </c>
      <c r="V298" s="23">
        <f>VLOOKUP(P298,functions!$A$2:$H$69,5,FALSE)</f>
        <v>1</v>
      </c>
      <c r="X298" s="18">
        <f t="shared" ca="1" si="45"/>
        <v>1939.17</v>
      </c>
      <c r="Y298" s="18">
        <f t="shared" ca="1" si="46"/>
        <v>155.1336</v>
      </c>
      <c r="Z298" s="18">
        <f t="shared" ca="1" si="48"/>
        <v>995.87124999999992</v>
      </c>
      <c r="AA298" s="18">
        <f t="shared" ca="1" si="49"/>
        <v>150.285675</v>
      </c>
      <c r="AB298" s="18">
        <f t="shared" ca="1" si="50"/>
        <v>32.965890000000002</v>
      </c>
      <c r="AC298" s="18">
        <f t="shared" ca="1" si="51"/>
        <v>43.437407999999998</v>
      </c>
      <c r="AD298" s="18">
        <f t="shared" ca="1" si="52"/>
        <v>90.171405000000007</v>
      </c>
      <c r="AE298" s="18">
        <f t="shared" ca="1" si="53"/>
        <v>10.471518000000001</v>
      </c>
      <c r="AF298" s="18">
        <f t="shared" ca="1" si="54"/>
        <v>83.692000000000007</v>
      </c>
      <c r="AG298" t="str">
        <f t="shared" si="47"/>
        <v/>
      </c>
    </row>
    <row r="299" spans="1:33" x14ac:dyDescent="0.3">
      <c r="A299" s="2" t="s">
        <v>294</v>
      </c>
      <c r="B299" t="s">
        <v>783</v>
      </c>
      <c r="D299" t="s">
        <v>446</v>
      </c>
      <c r="E299" s="1" t="s">
        <v>410</v>
      </c>
      <c r="F299" s="1" t="s">
        <v>465</v>
      </c>
      <c r="G299" s="7">
        <v>32047</v>
      </c>
      <c r="H299" s="7">
        <v>41209</v>
      </c>
      <c r="I299" s="1" t="s">
        <v>1081</v>
      </c>
      <c r="M299" s="6" t="s">
        <v>1281</v>
      </c>
      <c r="N299" s="6" t="s">
        <v>1334</v>
      </c>
      <c r="O299" s="6" t="s">
        <v>1458</v>
      </c>
      <c r="P299" s="12" t="s">
        <v>1029</v>
      </c>
      <c r="Q299" s="15" t="str">
        <f>VLOOKUP(P299,functions!$A$2:$H$69,3,FALSE)</f>
        <v>Purchaser packaging</v>
      </c>
      <c r="R299" s="15"/>
      <c r="S299" s="17">
        <f>VLOOKUP(P299,functions!$A$2:$H$69,8,FALSE)</f>
        <v>2</v>
      </c>
      <c r="T299" s="17">
        <f t="shared" ca="1" si="44"/>
        <v>6</v>
      </c>
      <c r="U299" s="18">
        <f ca="1">VLOOKUP(T299,'salary scales'!$A$1:$F$10,S299+1,FALSE)</f>
        <v>1939.17</v>
      </c>
      <c r="V299" s="23">
        <f>VLOOKUP(P299,functions!$A$2:$H$69,5,FALSE)</f>
        <v>1</v>
      </c>
      <c r="X299" s="18">
        <f t="shared" ca="1" si="45"/>
        <v>1939.17</v>
      </c>
      <c r="Y299" s="18">
        <f t="shared" ca="1" si="46"/>
        <v>155.1336</v>
      </c>
      <c r="Z299" s="18">
        <f t="shared" ca="1" si="48"/>
        <v>995.87124999999992</v>
      </c>
      <c r="AA299" s="18">
        <f t="shared" ca="1" si="49"/>
        <v>150.285675</v>
      </c>
      <c r="AB299" s="18">
        <f t="shared" ca="1" si="50"/>
        <v>32.965890000000002</v>
      </c>
      <c r="AC299" s="18">
        <f t="shared" ca="1" si="51"/>
        <v>43.437407999999998</v>
      </c>
      <c r="AD299" s="18">
        <f t="shared" ca="1" si="52"/>
        <v>90.171405000000007</v>
      </c>
      <c r="AE299" s="18">
        <f t="shared" ca="1" si="53"/>
        <v>10.471518000000001</v>
      </c>
      <c r="AF299" s="18">
        <f t="shared" ca="1" si="54"/>
        <v>83.692000000000007</v>
      </c>
      <c r="AG299" t="str">
        <f t="shared" si="47"/>
        <v/>
      </c>
    </row>
    <row r="300" spans="1:33" x14ac:dyDescent="0.3">
      <c r="A300" s="2" t="s">
        <v>295</v>
      </c>
      <c r="B300" t="s">
        <v>747</v>
      </c>
      <c r="D300" t="s">
        <v>660</v>
      </c>
      <c r="E300" s="1" t="s">
        <v>1467</v>
      </c>
      <c r="F300" s="1" t="s">
        <v>465</v>
      </c>
      <c r="G300" s="7">
        <v>32514</v>
      </c>
      <c r="H300" s="7">
        <v>40148</v>
      </c>
      <c r="I300" s="1" t="s">
        <v>1081</v>
      </c>
      <c r="J300" s="47">
        <v>1</v>
      </c>
      <c r="K300" s="47">
        <v>1</v>
      </c>
      <c r="L300" s="49" t="s">
        <v>1422</v>
      </c>
      <c r="M300" s="6" t="s">
        <v>1283</v>
      </c>
      <c r="N300" s="6" t="s">
        <v>1405</v>
      </c>
      <c r="O300" s="6" t="s">
        <v>1444</v>
      </c>
      <c r="P300" s="12" t="s">
        <v>1078</v>
      </c>
      <c r="Q300" s="15" t="str">
        <f>VLOOKUP(P300,functions!$A$2:$H$69,3,FALSE)</f>
        <v>Receptionist</v>
      </c>
      <c r="R300" s="15"/>
      <c r="S300" s="17">
        <f>VLOOKUP(P300,functions!$A$2:$H$69,8,FALSE)</f>
        <v>2</v>
      </c>
      <c r="T300" s="17">
        <f t="shared" ca="1" si="44"/>
        <v>9</v>
      </c>
      <c r="U300" s="18">
        <f ca="1">VLOOKUP(T300,'salary scales'!$A$1:$F$10,S300+1,FALSE)</f>
        <v>1939.17</v>
      </c>
      <c r="V300" s="23">
        <f>VLOOKUP(P300,functions!$A$2:$H$69,5,FALSE)</f>
        <v>0.8</v>
      </c>
      <c r="X300" s="18">
        <f t="shared" ca="1" si="45"/>
        <v>1551.3360000000002</v>
      </c>
      <c r="Y300" s="18">
        <f t="shared" ca="1" si="46"/>
        <v>124.10688000000002</v>
      </c>
      <c r="Z300" s="18">
        <f t="shared" ca="1" si="48"/>
        <v>995.87124999999992</v>
      </c>
      <c r="AA300" s="18">
        <f t="shared" ca="1" si="49"/>
        <v>120.22854000000002</v>
      </c>
      <c r="AB300" s="18">
        <f t="shared" ca="1" si="50"/>
        <v>26.372712000000007</v>
      </c>
      <c r="AC300" s="18">
        <f t="shared" ca="1" si="51"/>
        <v>34.749926400000007</v>
      </c>
      <c r="AD300" s="18">
        <f t="shared" ca="1" si="52"/>
        <v>72.137124000000014</v>
      </c>
      <c r="AE300" s="18">
        <f t="shared" ca="1" si="53"/>
        <v>8.3772144000000015</v>
      </c>
      <c r="AF300" s="18">
        <f t="shared" ca="1" si="54"/>
        <v>66.953600000000023</v>
      </c>
      <c r="AG300" t="str">
        <f t="shared" si="47"/>
        <v/>
      </c>
    </row>
    <row r="301" spans="1:33" x14ac:dyDescent="0.3">
      <c r="A301" s="2" t="s">
        <v>296</v>
      </c>
      <c r="B301" t="s">
        <v>747</v>
      </c>
      <c r="D301" t="s">
        <v>661</v>
      </c>
      <c r="E301" s="1" t="s">
        <v>1467</v>
      </c>
      <c r="F301" s="1" t="s">
        <v>465</v>
      </c>
      <c r="G301" s="7">
        <v>26790</v>
      </c>
      <c r="H301" s="7">
        <v>40768</v>
      </c>
      <c r="I301" s="1" t="s">
        <v>1081</v>
      </c>
      <c r="J301" s="47">
        <v>5</v>
      </c>
      <c r="K301" s="47">
        <v>3</v>
      </c>
      <c r="L301" s="49" t="s">
        <v>1424</v>
      </c>
      <c r="M301" s="6" t="s">
        <v>1281</v>
      </c>
      <c r="N301" s="6" t="s">
        <v>1041</v>
      </c>
      <c r="O301" s="6" t="s">
        <v>1465</v>
      </c>
      <c r="P301" s="12" t="s">
        <v>1002</v>
      </c>
      <c r="Q301" s="15" t="str">
        <f>VLOOKUP(P301,functions!$A$2:$H$69,3,FALSE)</f>
        <v>Acquisitor</v>
      </c>
      <c r="R301" s="15"/>
      <c r="S301" s="17">
        <f>VLOOKUP(P301,functions!$A$2:$H$69,8,FALSE)</f>
        <v>4</v>
      </c>
      <c r="T301" s="17">
        <f t="shared" ca="1" si="44"/>
        <v>7</v>
      </c>
      <c r="U301" s="18">
        <f ca="1">VLOOKUP(T301,'salary scales'!$A$1:$F$10,S301+1,FALSE)</f>
        <v>2168.02</v>
      </c>
      <c r="V301" s="23">
        <f>VLOOKUP(P301,functions!$A$2:$H$69,5,FALSE)</f>
        <v>0.6</v>
      </c>
      <c r="X301" s="18">
        <f t="shared" ca="1" si="45"/>
        <v>1300.8119999999999</v>
      </c>
      <c r="Y301" s="18">
        <f t="shared" ca="1" si="46"/>
        <v>104.06496</v>
      </c>
      <c r="Z301" s="18">
        <f t="shared" ca="1" si="48"/>
        <v>995.87124999999992</v>
      </c>
      <c r="AA301" s="18">
        <f t="shared" ca="1" si="49"/>
        <v>100.81292999999999</v>
      </c>
      <c r="AB301" s="18">
        <f t="shared" ca="1" si="50"/>
        <v>22.113803999999998</v>
      </c>
      <c r="AC301" s="18">
        <f t="shared" ca="1" si="51"/>
        <v>29.138188799999998</v>
      </c>
      <c r="AD301" s="18">
        <f t="shared" ca="1" si="52"/>
        <v>60.487757999999992</v>
      </c>
      <c r="AE301" s="18">
        <f t="shared" ca="1" si="53"/>
        <v>7.0243848</v>
      </c>
      <c r="AF301" s="18">
        <f t="shared" ca="1" si="54"/>
        <v>63.94619999999999</v>
      </c>
      <c r="AG301" t="str">
        <f t="shared" si="47"/>
        <v/>
      </c>
    </row>
    <row r="302" spans="1:33" x14ac:dyDescent="0.3">
      <c r="A302" s="2" t="s">
        <v>297</v>
      </c>
      <c r="B302" t="s">
        <v>747</v>
      </c>
      <c r="D302" t="s">
        <v>421</v>
      </c>
      <c r="E302" s="1" t="s">
        <v>410</v>
      </c>
      <c r="F302" s="1" t="s">
        <v>465</v>
      </c>
      <c r="G302" s="7">
        <v>28411</v>
      </c>
      <c r="H302" s="7">
        <v>39939</v>
      </c>
      <c r="I302" s="1" t="s">
        <v>1081</v>
      </c>
      <c r="M302" s="6" t="s">
        <v>1281</v>
      </c>
      <c r="N302" s="6" t="s">
        <v>1438</v>
      </c>
      <c r="O302" s="6" t="s">
        <v>1449</v>
      </c>
      <c r="P302" s="12" t="s">
        <v>1057</v>
      </c>
      <c r="Q302" s="15" t="str">
        <f>VLOOKUP(P302,functions!$A$2:$H$69,3,FALSE)</f>
        <v>Forklift driver</v>
      </c>
      <c r="R302" s="15"/>
      <c r="S302" s="17">
        <f>VLOOKUP(P302,functions!$A$2:$H$69,8,FALSE)</f>
        <v>2</v>
      </c>
      <c r="T302" s="17">
        <f t="shared" ca="1" si="44"/>
        <v>9</v>
      </c>
      <c r="U302" s="18">
        <f ca="1">VLOOKUP(T302,'salary scales'!$A$1:$F$10,S302+1,FALSE)</f>
        <v>1939.17</v>
      </c>
      <c r="V302" s="23">
        <f>VLOOKUP(P302,functions!$A$2:$H$69,5,FALSE)</f>
        <v>1</v>
      </c>
      <c r="X302" s="18">
        <f t="shared" ca="1" si="45"/>
        <v>1939.17</v>
      </c>
      <c r="Y302" s="18">
        <f t="shared" ca="1" si="46"/>
        <v>155.1336</v>
      </c>
      <c r="Z302" s="18">
        <f t="shared" ca="1" si="48"/>
        <v>995.87124999999992</v>
      </c>
      <c r="AA302" s="18">
        <f t="shared" ca="1" si="49"/>
        <v>150.285675</v>
      </c>
      <c r="AB302" s="18">
        <f t="shared" ca="1" si="50"/>
        <v>32.965890000000002</v>
      </c>
      <c r="AC302" s="18">
        <f t="shared" ca="1" si="51"/>
        <v>43.437407999999998</v>
      </c>
      <c r="AD302" s="18">
        <f t="shared" ca="1" si="52"/>
        <v>90.171405000000007</v>
      </c>
      <c r="AE302" s="18">
        <f t="shared" ca="1" si="53"/>
        <v>10.471518000000001</v>
      </c>
      <c r="AF302" s="18">
        <f t="shared" ca="1" si="54"/>
        <v>83.692000000000007</v>
      </c>
      <c r="AG302" t="str">
        <f t="shared" si="47"/>
        <v/>
      </c>
    </row>
    <row r="303" spans="1:33" x14ac:dyDescent="0.3">
      <c r="A303" s="2" t="s">
        <v>298</v>
      </c>
      <c r="B303" t="s">
        <v>748</v>
      </c>
      <c r="D303" t="s">
        <v>422</v>
      </c>
      <c r="E303" s="1" t="s">
        <v>410</v>
      </c>
      <c r="F303" s="1" t="s">
        <v>465</v>
      </c>
      <c r="G303" s="7">
        <v>23105</v>
      </c>
      <c r="H303" s="7">
        <v>41460</v>
      </c>
      <c r="I303" s="1" t="s">
        <v>1081</v>
      </c>
      <c r="J303" s="47">
        <v>8</v>
      </c>
      <c r="K303" s="47">
        <v>3</v>
      </c>
      <c r="L303" s="49" t="s">
        <v>1424</v>
      </c>
      <c r="M303" s="6" t="s">
        <v>1281</v>
      </c>
      <c r="N303" s="6" t="s">
        <v>1435</v>
      </c>
      <c r="O303" s="6" t="s">
        <v>1443</v>
      </c>
      <c r="P303" s="12" t="s">
        <v>1054</v>
      </c>
      <c r="Q303" s="15" t="str">
        <f>VLOOKUP(P303,functions!$A$2:$H$69,3,FALSE)</f>
        <v>Production assistant</v>
      </c>
      <c r="R303" s="15"/>
      <c r="S303" s="17">
        <f>VLOOKUP(P303,functions!$A$2:$H$69,8,FALSE)</f>
        <v>1</v>
      </c>
      <c r="T303" s="17">
        <f t="shared" ca="1" si="44"/>
        <v>5</v>
      </c>
      <c r="U303" s="18">
        <f ca="1">VLOOKUP(T303,'salary scales'!$A$1:$F$10,S303+1,FALSE)</f>
        <v>1829.7</v>
      </c>
      <c r="V303" s="23">
        <f>VLOOKUP(P303,functions!$A$2:$H$69,5,FALSE)</f>
        <v>1.00064</v>
      </c>
      <c r="X303" s="18">
        <f t="shared" ca="1" si="45"/>
        <v>1830.8710080000001</v>
      </c>
      <c r="Y303" s="18">
        <f t="shared" ca="1" si="46"/>
        <v>146.46968064000001</v>
      </c>
      <c r="Z303" s="18">
        <f t="shared" ca="1" si="48"/>
        <v>995.87124999999992</v>
      </c>
      <c r="AA303" s="18">
        <f t="shared" ca="1" si="49"/>
        <v>141.89250312000001</v>
      </c>
      <c r="AB303" s="18">
        <f t="shared" ca="1" si="50"/>
        <v>31.124807136000005</v>
      </c>
      <c r="AC303" s="18">
        <f t="shared" ca="1" si="51"/>
        <v>41.011510579199999</v>
      </c>
      <c r="AD303" s="18">
        <f t="shared" ca="1" si="52"/>
        <v>85.135501872000006</v>
      </c>
      <c r="AE303" s="18">
        <f t="shared" ca="1" si="53"/>
        <v>9.8867034432000001</v>
      </c>
      <c r="AF303" s="18">
        <f t="shared" ca="1" si="54"/>
        <v>72.791556800000009</v>
      </c>
      <c r="AG303" t="str">
        <f t="shared" si="47"/>
        <v/>
      </c>
    </row>
    <row r="304" spans="1:33" x14ac:dyDescent="0.3">
      <c r="A304" s="2" t="s">
        <v>299</v>
      </c>
      <c r="B304" t="s">
        <v>928</v>
      </c>
      <c r="C304" t="s">
        <v>741</v>
      </c>
      <c r="D304" t="s">
        <v>868</v>
      </c>
      <c r="E304" s="1" t="s">
        <v>410</v>
      </c>
      <c r="F304" s="1" t="s">
        <v>466</v>
      </c>
      <c r="G304" s="7">
        <v>32974</v>
      </c>
      <c r="H304" s="7">
        <v>40137</v>
      </c>
      <c r="I304" s="1" t="s">
        <v>1081</v>
      </c>
      <c r="J304" s="47">
        <v>2</v>
      </c>
      <c r="K304" s="47">
        <v>1</v>
      </c>
      <c r="L304" s="49" t="s">
        <v>1424</v>
      </c>
      <c r="M304" s="6" t="s">
        <v>1283</v>
      </c>
      <c r="N304" s="6" t="s">
        <v>1440</v>
      </c>
      <c r="O304" s="6" t="s">
        <v>1450</v>
      </c>
      <c r="P304" s="12" t="s">
        <v>1054</v>
      </c>
      <c r="Q304" s="15" t="str">
        <f>VLOOKUP(P304,functions!$A$2:$H$69,3,FALSE)</f>
        <v>Production assistant</v>
      </c>
      <c r="R304" s="15" t="s">
        <v>1082</v>
      </c>
      <c r="S304" s="17">
        <f>VLOOKUP(P304,functions!$A$2:$H$69,8,FALSE)</f>
        <v>1</v>
      </c>
      <c r="T304" s="17">
        <f t="shared" ca="1" si="44"/>
        <v>9</v>
      </c>
      <c r="U304" s="18">
        <f ca="1">VLOOKUP(T304,'salary scales'!$A$1:$F$10,S304+1,FALSE)</f>
        <v>1861.13</v>
      </c>
      <c r="V304" s="23">
        <f>VLOOKUP(P304,functions!$A$2:$H$69,5,FALSE)</f>
        <v>1.00064</v>
      </c>
      <c r="X304" s="18">
        <f t="shared" ca="1" si="45"/>
        <v>1862.3211232000001</v>
      </c>
      <c r="Y304" s="18">
        <f t="shared" ca="1" si="46"/>
        <v>148.98568985600002</v>
      </c>
      <c r="Z304" s="18">
        <f t="shared" ca="1" si="48"/>
        <v>995.87124999999992</v>
      </c>
      <c r="AA304" s="18">
        <f t="shared" ca="1" si="49"/>
        <v>144.32988704800002</v>
      </c>
      <c r="AB304" s="18">
        <f t="shared" ca="1" si="50"/>
        <v>31.659459094400002</v>
      </c>
      <c r="AC304" s="18">
        <f t="shared" ca="1" si="51"/>
        <v>41.715993159680004</v>
      </c>
      <c r="AD304" s="18">
        <f t="shared" ca="1" si="52"/>
        <v>86.597932228800005</v>
      </c>
      <c r="AE304" s="18">
        <f t="shared" ca="1" si="53"/>
        <v>10.056534065280001</v>
      </c>
      <c r="AF304" s="18">
        <f t="shared" ca="1" si="54"/>
        <v>75.936568320000021</v>
      </c>
      <c r="AG304" t="str">
        <f t="shared" si="47"/>
        <v/>
      </c>
    </row>
    <row r="305" spans="1:33" x14ac:dyDescent="0.3">
      <c r="A305" s="2" t="s">
        <v>300</v>
      </c>
      <c r="B305" t="s">
        <v>969</v>
      </c>
      <c r="D305" t="s">
        <v>632</v>
      </c>
      <c r="E305" s="1" t="s">
        <v>410</v>
      </c>
      <c r="F305" s="1" t="s">
        <v>465</v>
      </c>
      <c r="G305" s="7">
        <v>20045</v>
      </c>
      <c r="H305" s="7">
        <v>39861</v>
      </c>
      <c r="I305" s="1" t="s">
        <v>1081</v>
      </c>
      <c r="J305" s="47">
        <v>3</v>
      </c>
      <c r="K305" s="47">
        <v>1</v>
      </c>
      <c r="L305" s="49" t="s">
        <v>1422</v>
      </c>
      <c r="M305" s="6" t="s">
        <v>1281</v>
      </c>
      <c r="N305" s="6" t="s">
        <v>1042</v>
      </c>
      <c r="O305" s="6" t="s">
        <v>1463</v>
      </c>
      <c r="P305" s="12" t="s">
        <v>1006</v>
      </c>
      <c r="Q305" s="15" t="str">
        <f>VLOOKUP(P305,functions!$A$2:$H$69,3,FALSE)</f>
        <v>Network administrator</v>
      </c>
      <c r="R305" s="15"/>
      <c r="S305" s="17">
        <f>VLOOKUP(P305,functions!$A$2:$H$69,8,FALSE)</f>
        <v>4</v>
      </c>
      <c r="T305" s="17">
        <f t="shared" ca="1" si="44"/>
        <v>9</v>
      </c>
      <c r="U305" s="18">
        <f ca="1">VLOOKUP(T305,'salary scales'!$A$1:$F$10,S305+1,FALSE)</f>
        <v>2277.9499999999998</v>
      </c>
      <c r="V305" s="23">
        <f>VLOOKUP(P305,functions!$A$2:$H$69,5,FALSE)</f>
        <v>1</v>
      </c>
      <c r="X305" s="18">
        <f t="shared" ca="1" si="45"/>
        <v>2277.9499999999998</v>
      </c>
      <c r="Y305" s="18">
        <f t="shared" ca="1" si="46"/>
        <v>182.23599999999999</v>
      </c>
      <c r="Z305" s="18">
        <f t="shared" ca="1" si="48"/>
        <v>995.87124999999992</v>
      </c>
      <c r="AA305" s="18">
        <f t="shared" ca="1" si="49"/>
        <v>176.54112499999999</v>
      </c>
      <c r="AB305" s="18">
        <f t="shared" ca="1" si="50"/>
        <v>38.725149999999999</v>
      </c>
      <c r="AC305" s="18">
        <f t="shared" ca="1" si="51"/>
        <v>51.026079999999993</v>
      </c>
      <c r="AD305" s="18">
        <f t="shared" ca="1" si="52"/>
        <v>105.92467499999999</v>
      </c>
      <c r="AE305" s="18">
        <f t="shared" ca="1" si="53"/>
        <v>12.300929999999999</v>
      </c>
      <c r="AF305" s="18">
        <f t="shared" ca="1" si="54"/>
        <v>117.57</v>
      </c>
      <c r="AG305" t="str">
        <f t="shared" si="47"/>
        <v/>
      </c>
    </row>
    <row r="306" spans="1:33" x14ac:dyDescent="0.3">
      <c r="A306" s="2" t="s">
        <v>301</v>
      </c>
      <c r="B306" t="s">
        <v>800</v>
      </c>
      <c r="C306" t="s">
        <v>741</v>
      </c>
      <c r="D306" t="s">
        <v>456</v>
      </c>
      <c r="E306" s="1" t="s">
        <v>410</v>
      </c>
      <c r="F306" s="1" t="s">
        <v>465</v>
      </c>
      <c r="G306" s="7">
        <v>28266</v>
      </c>
      <c r="H306" s="7">
        <v>40921</v>
      </c>
      <c r="I306" s="1" t="s">
        <v>1081</v>
      </c>
      <c r="M306" s="6" t="s">
        <v>1281</v>
      </c>
      <c r="N306" s="6" t="s">
        <v>1403</v>
      </c>
      <c r="O306" s="6" t="s">
        <v>1441</v>
      </c>
      <c r="P306" s="12" t="s">
        <v>1026</v>
      </c>
      <c r="Q306" s="15" t="str">
        <f>VLOOKUP(P306,functions!$A$2:$H$69,3,FALSE)</f>
        <v>Purchasing Manager</v>
      </c>
      <c r="R306" s="15"/>
      <c r="S306" s="17">
        <f>VLOOKUP(P306,functions!$A$2:$H$69,8,FALSE)</f>
        <v>5</v>
      </c>
      <c r="T306" s="17">
        <f t="shared" ca="1" si="44"/>
        <v>6</v>
      </c>
      <c r="U306" s="18">
        <f ca="1">VLOOKUP(T306,'salary scales'!$A$1:$F$10,S306+1,FALSE)</f>
        <v>2735.88</v>
      </c>
      <c r="V306" s="23">
        <f>VLOOKUP(P306,functions!$A$2:$H$69,5,FALSE)</f>
        <v>1</v>
      </c>
      <c r="X306" s="18">
        <f t="shared" ca="1" si="45"/>
        <v>2735.88</v>
      </c>
      <c r="Y306" s="18">
        <f t="shared" ca="1" si="46"/>
        <v>218.87040000000002</v>
      </c>
      <c r="Z306" s="18">
        <f t="shared" ca="1" si="48"/>
        <v>995.87124999999992</v>
      </c>
      <c r="AA306" s="18">
        <f t="shared" ca="1" si="49"/>
        <v>212.0307</v>
      </c>
      <c r="AB306" s="18">
        <f t="shared" ca="1" si="50"/>
        <v>46.509960000000007</v>
      </c>
      <c r="AC306" s="18">
        <f t="shared" ca="1" si="51"/>
        <v>61.283712000000001</v>
      </c>
      <c r="AD306" s="18">
        <f t="shared" ca="1" si="52"/>
        <v>127.21842000000001</v>
      </c>
      <c r="AE306" s="18">
        <f t="shared" ca="1" si="53"/>
        <v>14.773752000000002</v>
      </c>
      <c r="AF306" s="18">
        <f t="shared" ca="1" si="54"/>
        <v>163.36300000000003</v>
      </c>
      <c r="AG306" t="str">
        <f t="shared" si="47"/>
        <v/>
      </c>
    </row>
    <row r="307" spans="1:33" x14ac:dyDescent="0.3">
      <c r="A307" s="2" t="s">
        <v>302</v>
      </c>
      <c r="B307" t="s">
        <v>923</v>
      </c>
      <c r="D307" t="s">
        <v>421</v>
      </c>
      <c r="E307" s="1" t="s">
        <v>410</v>
      </c>
      <c r="F307" s="1" t="s">
        <v>465</v>
      </c>
      <c r="G307" s="7">
        <v>32203</v>
      </c>
      <c r="H307" s="7">
        <v>39420</v>
      </c>
      <c r="I307" s="1" t="s">
        <v>1081</v>
      </c>
      <c r="J307" s="47">
        <v>4</v>
      </c>
      <c r="K307" s="47">
        <v>2</v>
      </c>
      <c r="L307" s="49" t="s">
        <v>1429</v>
      </c>
      <c r="M307" s="6" t="s">
        <v>1281</v>
      </c>
      <c r="N307" s="6" t="s">
        <v>1435</v>
      </c>
      <c r="O307" s="6" t="s">
        <v>1443</v>
      </c>
      <c r="P307" s="12" t="s">
        <v>1052</v>
      </c>
      <c r="Q307" s="15" t="str">
        <f>VLOOKUP(P307,functions!$A$2:$H$69,3,FALSE)</f>
        <v>Team leader</v>
      </c>
      <c r="R307" s="15" t="s">
        <v>1083</v>
      </c>
      <c r="S307" s="17">
        <f>VLOOKUP(P307,functions!$A$2:$H$69,8,FALSE)</f>
        <v>3</v>
      </c>
      <c r="T307" s="17">
        <f t="shared" ca="1" si="44"/>
        <v>11</v>
      </c>
      <c r="U307" s="18" t="e">
        <f ca="1">VLOOKUP(T307,'salary scales'!$A$1:$F$10,S307+1,FALSE)</f>
        <v>#N/A</v>
      </c>
      <c r="V307" s="23">
        <f>VLOOKUP(P307,functions!$A$2:$H$69,5,FALSE)</f>
        <v>1.00064</v>
      </c>
      <c r="X307" s="18" t="e">
        <f t="shared" ca="1" si="45"/>
        <v>#N/A</v>
      </c>
      <c r="Y307" s="18" t="e">
        <f t="shared" ca="1" si="46"/>
        <v>#N/A</v>
      </c>
      <c r="Z307" s="18" t="e">
        <f t="shared" ca="1" si="48"/>
        <v>#N/A</v>
      </c>
      <c r="AA307" s="18" t="e">
        <f t="shared" ca="1" si="49"/>
        <v>#N/A</v>
      </c>
      <c r="AB307" s="18" t="e">
        <f t="shared" ca="1" si="50"/>
        <v>#N/A</v>
      </c>
      <c r="AC307" s="18" t="e">
        <f t="shared" ca="1" si="51"/>
        <v>#N/A</v>
      </c>
      <c r="AD307" s="18" t="e">
        <f t="shared" ca="1" si="52"/>
        <v>#N/A</v>
      </c>
      <c r="AE307" s="18" t="e">
        <f t="shared" ca="1" si="53"/>
        <v>#N/A</v>
      </c>
      <c r="AF307" s="18" t="e">
        <f t="shared" ca="1" si="54"/>
        <v>#N/A</v>
      </c>
      <c r="AG307" t="str">
        <f t="shared" si="47"/>
        <v/>
      </c>
    </row>
    <row r="308" spans="1:33" x14ac:dyDescent="0.3">
      <c r="A308" s="2" t="s">
        <v>303</v>
      </c>
      <c r="B308" t="s">
        <v>884</v>
      </c>
      <c r="D308" t="s">
        <v>411</v>
      </c>
      <c r="E308" s="1" t="s">
        <v>410</v>
      </c>
      <c r="F308" s="1" t="s">
        <v>465</v>
      </c>
      <c r="G308" s="7">
        <v>29360</v>
      </c>
      <c r="H308" s="7">
        <v>39689</v>
      </c>
      <c r="I308" s="1" t="s">
        <v>1081</v>
      </c>
      <c r="M308" s="6" t="s">
        <v>1281</v>
      </c>
      <c r="N308" s="6" t="s">
        <v>1336</v>
      </c>
      <c r="O308" s="6" t="s">
        <v>1461</v>
      </c>
      <c r="P308" s="12" t="s">
        <v>1010</v>
      </c>
      <c r="Q308" s="15" t="str">
        <f>VLOOKUP(P308,functions!$A$2:$H$69,3,FALSE)</f>
        <v>Administrative Employee Creditors</v>
      </c>
      <c r="R308" s="15"/>
      <c r="S308" s="17">
        <f>VLOOKUP(P308,functions!$A$2:$H$69,8,FALSE)</f>
        <v>3</v>
      </c>
      <c r="T308" s="17">
        <f t="shared" ca="1" si="44"/>
        <v>10</v>
      </c>
      <c r="U308" s="18" t="e">
        <f ca="1">VLOOKUP(T308,'salary scales'!$A$1:$F$10,S308+1,FALSE)</f>
        <v>#N/A</v>
      </c>
      <c r="V308" s="23">
        <f>VLOOKUP(P308,functions!$A$2:$H$69,5,FALSE)</f>
        <v>1</v>
      </c>
      <c r="X308" s="18" t="e">
        <f t="shared" ca="1" si="45"/>
        <v>#N/A</v>
      </c>
      <c r="Y308" s="18" t="e">
        <f t="shared" ca="1" si="46"/>
        <v>#N/A</v>
      </c>
      <c r="Z308" s="18" t="e">
        <f t="shared" ca="1" si="48"/>
        <v>#N/A</v>
      </c>
      <c r="AA308" s="18" t="e">
        <f t="shared" ca="1" si="49"/>
        <v>#N/A</v>
      </c>
      <c r="AB308" s="18" t="e">
        <f t="shared" ca="1" si="50"/>
        <v>#N/A</v>
      </c>
      <c r="AC308" s="18" t="e">
        <f t="shared" ca="1" si="51"/>
        <v>#N/A</v>
      </c>
      <c r="AD308" s="18" t="e">
        <f t="shared" ca="1" si="52"/>
        <v>#N/A</v>
      </c>
      <c r="AE308" s="18" t="e">
        <f t="shared" ca="1" si="53"/>
        <v>#N/A</v>
      </c>
      <c r="AF308" s="18" t="e">
        <f t="shared" ca="1" si="54"/>
        <v>#N/A</v>
      </c>
      <c r="AG308" t="str">
        <f t="shared" si="47"/>
        <v/>
      </c>
    </row>
    <row r="309" spans="1:33" x14ac:dyDescent="0.3">
      <c r="A309" s="2" t="s">
        <v>304</v>
      </c>
      <c r="B309" t="s">
        <v>884</v>
      </c>
      <c r="D309" t="s">
        <v>604</v>
      </c>
      <c r="E309" s="1" t="s">
        <v>410</v>
      </c>
      <c r="F309" s="1" t="s">
        <v>465</v>
      </c>
      <c r="G309" s="7">
        <v>32835</v>
      </c>
      <c r="H309" s="7">
        <v>40270</v>
      </c>
      <c r="I309" s="1" t="s">
        <v>1081</v>
      </c>
      <c r="J309" s="47">
        <v>1</v>
      </c>
      <c r="K309" s="47">
        <v>1</v>
      </c>
      <c r="L309" s="49" t="s">
        <v>1423</v>
      </c>
      <c r="M309" s="6" t="s">
        <v>1281</v>
      </c>
      <c r="N309" s="6" t="s">
        <v>1405</v>
      </c>
      <c r="O309" s="6" t="s">
        <v>1279</v>
      </c>
      <c r="P309" s="12" t="s">
        <v>1064</v>
      </c>
      <c r="Q309" s="15" t="str">
        <f>VLOOKUP(P309,functions!$A$2:$H$69,3,FALSE)</f>
        <v>kitchen assistant</v>
      </c>
      <c r="R309" s="15"/>
      <c r="S309" s="17">
        <f>VLOOKUP(P309,functions!$A$2:$H$69,8,FALSE)</f>
        <v>2</v>
      </c>
      <c r="T309" s="17">
        <f t="shared" ca="1" si="44"/>
        <v>8</v>
      </c>
      <c r="U309" s="18">
        <f ca="1">VLOOKUP(T309,'salary scales'!$A$1:$F$10,S309+1,FALSE)</f>
        <v>1939.17</v>
      </c>
      <c r="V309" s="23">
        <f>VLOOKUP(P309,functions!$A$2:$H$69,5,FALSE)</f>
        <v>1</v>
      </c>
      <c r="X309" s="18">
        <f t="shared" ca="1" si="45"/>
        <v>1939.17</v>
      </c>
      <c r="Y309" s="18">
        <f t="shared" ca="1" si="46"/>
        <v>155.1336</v>
      </c>
      <c r="Z309" s="18">
        <f t="shared" ca="1" si="48"/>
        <v>995.87124999999992</v>
      </c>
      <c r="AA309" s="18">
        <f t="shared" ca="1" si="49"/>
        <v>150.285675</v>
      </c>
      <c r="AB309" s="18">
        <f t="shared" ca="1" si="50"/>
        <v>32.965890000000002</v>
      </c>
      <c r="AC309" s="18">
        <f t="shared" ca="1" si="51"/>
        <v>43.437407999999998</v>
      </c>
      <c r="AD309" s="18">
        <f t="shared" ca="1" si="52"/>
        <v>90.171405000000007</v>
      </c>
      <c r="AE309" s="18">
        <f t="shared" ca="1" si="53"/>
        <v>10.471518000000001</v>
      </c>
      <c r="AF309" s="18">
        <f t="shared" ca="1" si="54"/>
        <v>83.692000000000007</v>
      </c>
      <c r="AG309" t="str">
        <f t="shared" si="47"/>
        <v/>
      </c>
    </row>
    <row r="310" spans="1:33" x14ac:dyDescent="0.3">
      <c r="A310" s="2" t="s">
        <v>305</v>
      </c>
      <c r="B310" t="s">
        <v>884</v>
      </c>
      <c r="D310" t="s">
        <v>603</v>
      </c>
      <c r="E310" s="1" t="s">
        <v>410</v>
      </c>
      <c r="F310" s="1" t="s">
        <v>465</v>
      </c>
      <c r="G310" s="7">
        <v>32310</v>
      </c>
      <c r="H310" s="7">
        <v>41574</v>
      </c>
      <c r="I310" s="1" t="s">
        <v>1081</v>
      </c>
      <c r="M310" s="6" t="s">
        <v>1281</v>
      </c>
      <c r="N310" s="6" t="s">
        <v>1435</v>
      </c>
      <c r="O310" s="6" t="s">
        <v>1443</v>
      </c>
      <c r="P310" s="12" t="s">
        <v>1053</v>
      </c>
      <c r="Q310" s="15" t="str">
        <f>VLOOKUP(P310,functions!$A$2:$H$69,3,FALSE)</f>
        <v>Production worker</v>
      </c>
      <c r="R310" s="15"/>
      <c r="S310" s="17">
        <f>VLOOKUP(P310,functions!$A$2:$H$69,8,FALSE)</f>
        <v>2</v>
      </c>
      <c r="T310" s="17">
        <f t="shared" ca="1" si="44"/>
        <v>5</v>
      </c>
      <c r="U310" s="18">
        <f ca="1">VLOOKUP(T310,'salary scales'!$A$1:$F$10,S310+1,FALSE)</f>
        <v>1899.07</v>
      </c>
      <c r="V310" s="23">
        <f>VLOOKUP(P310,functions!$A$2:$H$69,5,FALSE)</f>
        <v>1.00064</v>
      </c>
      <c r="X310" s="18">
        <f t="shared" ca="1" si="45"/>
        <v>1900.2854047999999</v>
      </c>
      <c r="Y310" s="18">
        <f t="shared" ca="1" si="46"/>
        <v>152.022832384</v>
      </c>
      <c r="Z310" s="18">
        <f t="shared" ca="1" si="48"/>
        <v>995.87124999999992</v>
      </c>
      <c r="AA310" s="18">
        <f t="shared" ca="1" si="49"/>
        <v>147.27211887199999</v>
      </c>
      <c r="AB310" s="18">
        <f t="shared" ca="1" si="50"/>
        <v>32.304851881600001</v>
      </c>
      <c r="AC310" s="18">
        <f t="shared" ca="1" si="51"/>
        <v>42.566393067519996</v>
      </c>
      <c r="AD310" s="18">
        <f t="shared" ca="1" si="52"/>
        <v>88.363271323199996</v>
      </c>
      <c r="AE310" s="18">
        <f t="shared" ca="1" si="53"/>
        <v>10.261541185920001</v>
      </c>
      <c r="AF310" s="18">
        <f t="shared" ca="1" si="54"/>
        <v>79.732996479999997</v>
      </c>
      <c r="AG310" t="str">
        <f t="shared" si="47"/>
        <v/>
      </c>
    </row>
    <row r="311" spans="1:33" x14ac:dyDescent="0.3">
      <c r="A311" s="2" t="s">
        <v>306</v>
      </c>
      <c r="B311" t="s">
        <v>885</v>
      </c>
      <c r="D311" t="s">
        <v>412</v>
      </c>
      <c r="E311" s="1" t="s">
        <v>410</v>
      </c>
      <c r="F311" s="1" t="s">
        <v>465</v>
      </c>
      <c r="G311" s="7">
        <v>23698</v>
      </c>
      <c r="H311" s="7">
        <v>41114</v>
      </c>
      <c r="I311" s="1" t="s">
        <v>1081</v>
      </c>
      <c r="J311" s="47">
        <v>1</v>
      </c>
      <c r="K311" s="47">
        <v>1</v>
      </c>
      <c r="L311" s="49" t="s">
        <v>1422</v>
      </c>
      <c r="M311" s="6" t="s">
        <v>1281</v>
      </c>
      <c r="N311" s="6" t="s">
        <v>1435</v>
      </c>
      <c r="O311" s="6" t="s">
        <v>1466</v>
      </c>
      <c r="P311" s="12" t="s">
        <v>1053</v>
      </c>
      <c r="Q311" s="15" t="str">
        <f>VLOOKUP(P311,functions!$A$2:$H$69,3,FALSE)</f>
        <v>Production worker</v>
      </c>
      <c r="R311" s="15"/>
      <c r="S311" s="17">
        <f>VLOOKUP(P311,functions!$A$2:$H$69,8,FALSE)</f>
        <v>2</v>
      </c>
      <c r="T311" s="17">
        <f t="shared" ca="1" si="44"/>
        <v>6</v>
      </c>
      <c r="U311" s="18">
        <f ca="1">VLOOKUP(T311,'salary scales'!$A$1:$F$10,S311+1,FALSE)</f>
        <v>1939.17</v>
      </c>
      <c r="V311" s="23">
        <f>VLOOKUP(P311,functions!$A$2:$H$69,5,FALSE)</f>
        <v>1.00064</v>
      </c>
      <c r="X311" s="18">
        <f t="shared" ca="1" si="45"/>
        <v>1940.4110688000001</v>
      </c>
      <c r="Y311" s="18">
        <f t="shared" ca="1" si="46"/>
        <v>155.232885504</v>
      </c>
      <c r="Z311" s="18">
        <f t="shared" ca="1" si="48"/>
        <v>995.87124999999992</v>
      </c>
      <c r="AA311" s="18">
        <f t="shared" ca="1" si="49"/>
        <v>150.38185783200001</v>
      </c>
      <c r="AB311" s="18">
        <f t="shared" ca="1" si="50"/>
        <v>32.986988169600004</v>
      </c>
      <c r="AC311" s="18">
        <f t="shared" ca="1" si="51"/>
        <v>43.465207941119999</v>
      </c>
      <c r="AD311" s="18">
        <f t="shared" ca="1" si="52"/>
        <v>90.229114699199997</v>
      </c>
      <c r="AE311" s="18">
        <f t="shared" ca="1" si="53"/>
        <v>10.478219771520001</v>
      </c>
      <c r="AF311" s="18">
        <f t="shared" ca="1" si="54"/>
        <v>83.745562880000023</v>
      </c>
      <c r="AG311" t="str">
        <f t="shared" si="47"/>
        <v/>
      </c>
    </row>
    <row r="312" spans="1:33" x14ac:dyDescent="0.3">
      <c r="A312" s="2" t="s">
        <v>307</v>
      </c>
      <c r="B312" t="s">
        <v>887</v>
      </c>
      <c r="D312" t="s">
        <v>605</v>
      </c>
      <c r="E312" s="1" t="s">
        <v>410</v>
      </c>
      <c r="F312" s="1" t="s">
        <v>465</v>
      </c>
      <c r="G312" s="7">
        <v>28180</v>
      </c>
      <c r="H312" s="7">
        <v>41063</v>
      </c>
      <c r="I312" s="1" t="s">
        <v>1081</v>
      </c>
      <c r="J312" s="47">
        <v>1</v>
      </c>
      <c r="K312" s="47">
        <v>1</v>
      </c>
      <c r="L312" s="49" t="s">
        <v>1423</v>
      </c>
      <c r="M312" s="6" t="s">
        <v>1281</v>
      </c>
      <c r="N312" s="6" t="s">
        <v>1335</v>
      </c>
      <c r="O312" s="6" t="s">
        <v>1445</v>
      </c>
      <c r="P312" s="12" t="s">
        <v>1021</v>
      </c>
      <c r="Q312" s="15" t="str">
        <f>VLOOKUP(P312,functions!$A$2:$H$69,3,FALSE)</f>
        <v>In-house sales employee</v>
      </c>
      <c r="R312" s="15"/>
      <c r="S312" s="17">
        <f>VLOOKUP(P312,functions!$A$2:$H$69,8,FALSE)</f>
        <v>3</v>
      </c>
      <c r="T312" s="17">
        <f t="shared" ca="1" si="44"/>
        <v>6</v>
      </c>
      <c r="U312" s="18">
        <f ca="1">VLOOKUP(T312,'salary scales'!$A$1:$F$10,S312+1,FALSE)</f>
        <v>2025.09</v>
      </c>
      <c r="V312" s="23">
        <f>VLOOKUP(P312,functions!$A$2:$H$69,5,FALSE)</f>
        <v>0.6</v>
      </c>
      <c r="X312" s="18">
        <f t="shared" ca="1" si="45"/>
        <v>1215.0539999999999</v>
      </c>
      <c r="Y312" s="18">
        <f t="shared" ca="1" si="46"/>
        <v>97.204319999999996</v>
      </c>
      <c r="Z312" s="18">
        <f t="shared" ca="1" si="48"/>
        <v>995.87124999999992</v>
      </c>
      <c r="AA312" s="18">
        <f t="shared" ca="1" si="49"/>
        <v>94.166684999999987</v>
      </c>
      <c r="AB312" s="18">
        <f t="shared" ca="1" si="50"/>
        <v>20.655918</v>
      </c>
      <c r="AC312" s="18">
        <f t="shared" ca="1" si="51"/>
        <v>27.217209599999997</v>
      </c>
      <c r="AD312" s="18">
        <f t="shared" ca="1" si="52"/>
        <v>56.500010999999994</v>
      </c>
      <c r="AE312" s="18">
        <f t="shared" ca="1" si="53"/>
        <v>6.5612915999999997</v>
      </c>
      <c r="AF312" s="18">
        <f t="shared" ca="1" si="54"/>
        <v>55.370399999999989</v>
      </c>
      <c r="AG312" t="str">
        <f t="shared" si="47"/>
        <v/>
      </c>
    </row>
    <row r="313" spans="1:33" x14ac:dyDescent="0.3">
      <c r="A313" s="2" t="s">
        <v>308</v>
      </c>
      <c r="B313" t="s">
        <v>886</v>
      </c>
      <c r="D313" t="s">
        <v>478</v>
      </c>
      <c r="E313" s="1" t="s">
        <v>410</v>
      </c>
      <c r="F313" s="1" t="s">
        <v>465</v>
      </c>
      <c r="G313" s="7">
        <v>31704</v>
      </c>
      <c r="H313" s="7">
        <v>39948</v>
      </c>
      <c r="I313" s="1" t="s">
        <v>1081</v>
      </c>
      <c r="M313" s="6" t="s">
        <v>1283</v>
      </c>
      <c r="N313" s="6" t="s">
        <v>1440</v>
      </c>
      <c r="O313" s="6" t="s">
        <v>1466</v>
      </c>
      <c r="P313" s="12" t="s">
        <v>1053</v>
      </c>
      <c r="Q313" s="15" t="str">
        <f>VLOOKUP(P313,functions!$A$2:$H$69,3,FALSE)</f>
        <v>Production worker</v>
      </c>
      <c r="R313" s="15"/>
      <c r="S313" s="17">
        <f>VLOOKUP(P313,functions!$A$2:$H$69,8,FALSE)</f>
        <v>2</v>
      </c>
      <c r="T313" s="17">
        <f t="shared" ca="1" si="44"/>
        <v>9</v>
      </c>
      <c r="U313" s="18">
        <f ca="1">VLOOKUP(T313,'salary scales'!$A$1:$F$10,S313+1,FALSE)</f>
        <v>1939.17</v>
      </c>
      <c r="V313" s="23">
        <f>VLOOKUP(P313,functions!$A$2:$H$69,5,FALSE)</f>
        <v>1.00064</v>
      </c>
      <c r="X313" s="18">
        <f t="shared" ca="1" si="45"/>
        <v>1940.4110688000001</v>
      </c>
      <c r="Y313" s="18">
        <f t="shared" ca="1" si="46"/>
        <v>155.232885504</v>
      </c>
      <c r="Z313" s="18">
        <f t="shared" ca="1" si="48"/>
        <v>995.87124999999992</v>
      </c>
      <c r="AA313" s="18">
        <f t="shared" ca="1" si="49"/>
        <v>150.38185783200001</v>
      </c>
      <c r="AB313" s="18">
        <f t="shared" ca="1" si="50"/>
        <v>32.986988169600004</v>
      </c>
      <c r="AC313" s="18">
        <f t="shared" ca="1" si="51"/>
        <v>43.465207941119999</v>
      </c>
      <c r="AD313" s="18">
        <f t="shared" ca="1" si="52"/>
        <v>90.229114699199997</v>
      </c>
      <c r="AE313" s="18">
        <f t="shared" ca="1" si="53"/>
        <v>10.478219771520001</v>
      </c>
      <c r="AF313" s="18">
        <f t="shared" ca="1" si="54"/>
        <v>83.745562880000023</v>
      </c>
      <c r="AG313" t="str">
        <f t="shared" si="47"/>
        <v/>
      </c>
    </row>
    <row r="314" spans="1:33" x14ac:dyDescent="0.3">
      <c r="A314" s="2" t="s">
        <v>309</v>
      </c>
      <c r="B314" t="s">
        <v>888</v>
      </c>
      <c r="D314" t="s">
        <v>408</v>
      </c>
      <c r="E314" s="1" t="s">
        <v>410</v>
      </c>
      <c r="F314" s="1" t="s">
        <v>465</v>
      </c>
      <c r="G314" s="7">
        <v>27391</v>
      </c>
      <c r="H314" s="7">
        <v>40657</v>
      </c>
      <c r="I314" s="1" t="s">
        <v>1081</v>
      </c>
      <c r="M314" s="6" t="s">
        <v>1281</v>
      </c>
      <c r="N314" s="6" t="s">
        <v>1435</v>
      </c>
      <c r="O314" s="6" t="s">
        <v>1443</v>
      </c>
      <c r="P314" s="12" t="s">
        <v>1053</v>
      </c>
      <c r="Q314" s="15" t="str">
        <f>VLOOKUP(P314,functions!$A$2:$H$69,3,FALSE)</f>
        <v>Production worker</v>
      </c>
      <c r="R314" s="15"/>
      <c r="S314" s="17">
        <f>VLOOKUP(P314,functions!$A$2:$H$69,8,FALSE)</f>
        <v>2</v>
      </c>
      <c r="T314" s="17">
        <f t="shared" ca="1" si="44"/>
        <v>7</v>
      </c>
      <c r="U314" s="18">
        <f ca="1">VLOOKUP(T314,'salary scales'!$A$1:$F$10,S314+1,FALSE)</f>
        <v>1939.17</v>
      </c>
      <c r="V314" s="23">
        <f>VLOOKUP(P314,functions!$A$2:$H$69,5,FALSE)</f>
        <v>1.00064</v>
      </c>
      <c r="X314" s="18">
        <f t="shared" ca="1" si="45"/>
        <v>1940.4110688000001</v>
      </c>
      <c r="Y314" s="18">
        <f t="shared" ca="1" si="46"/>
        <v>155.232885504</v>
      </c>
      <c r="Z314" s="18">
        <f t="shared" ca="1" si="48"/>
        <v>995.87124999999992</v>
      </c>
      <c r="AA314" s="18">
        <f t="shared" ca="1" si="49"/>
        <v>150.38185783200001</v>
      </c>
      <c r="AB314" s="18">
        <f t="shared" ca="1" si="50"/>
        <v>32.986988169600004</v>
      </c>
      <c r="AC314" s="18">
        <f t="shared" ca="1" si="51"/>
        <v>43.465207941119999</v>
      </c>
      <c r="AD314" s="18">
        <f t="shared" ca="1" si="52"/>
        <v>90.229114699199997</v>
      </c>
      <c r="AE314" s="18">
        <f t="shared" ca="1" si="53"/>
        <v>10.478219771520001</v>
      </c>
      <c r="AF314" s="18">
        <f t="shared" ca="1" si="54"/>
        <v>83.745562880000023</v>
      </c>
      <c r="AG314" t="str">
        <f t="shared" si="47"/>
        <v/>
      </c>
    </row>
    <row r="315" spans="1:33" x14ac:dyDescent="0.3">
      <c r="A315" s="2" t="s">
        <v>310</v>
      </c>
      <c r="B315" t="s">
        <v>888</v>
      </c>
      <c r="D315" t="s">
        <v>495</v>
      </c>
      <c r="E315" s="1" t="s">
        <v>410</v>
      </c>
      <c r="F315" s="1" t="s">
        <v>465</v>
      </c>
      <c r="G315" s="7">
        <v>19456</v>
      </c>
      <c r="H315" s="7">
        <v>39233</v>
      </c>
      <c r="I315" s="1" t="s">
        <v>1081</v>
      </c>
      <c r="J315" s="47">
        <v>3</v>
      </c>
      <c r="K315" s="47">
        <v>1</v>
      </c>
      <c r="L315" s="49" t="s">
        <v>1424</v>
      </c>
      <c r="M315" s="6" t="s">
        <v>1281</v>
      </c>
      <c r="N315" s="6" t="s">
        <v>1435</v>
      </c>
      <c r="O315" s="6" t="s">
        <v>1466</v>
      </c>
      <c r="P315" s="12" t="s">
        <v>1053</v>
      </c>
      <c r="Q315" s="15" t="str">
        <f>VLOOKUP(P315,functions!$A$2:$H$69,3,FALSE)</f>
        <v>Production worker</v>
      </c>
      <c r="R315" s="15"/>
      <c r="S315" s="17">
        <f>VLOOKUP(P315,functions!$A$2:$H$69,8,FALSE)</f>
        <v>2</v>
      </c>
      <c r="T315" s="17">
        <f t="shared" ca="1" si="44"/>
        <v>11</v>
      </c>
      <c r="U315" s="18" t="e">
        <f ca="1">VLOOKUP(T315,'salary scales'!$A$1:$F$10,S315+1,FALSE)</f>
        <v>#N/A</v>
      </c>
      <c r="V315" s="23">
        <f>VLOOKUP(P315,functions!$A$2:$H$69,5,FALSE)</f>
        <v>1.00064</v>
      </c>
      <c r="X315" s="18" t="e">
        <f t="shared" ca="1" si="45"/>
        <v>#N/A</v>
      </c>
      <c r="Y315" s="18" t="e">
        <f t="shared" ca="1" si="46"/>
        <v>#N/A</v>
      </c>
      <c r="Z315" s="18" t="e">
        <f t="shared" ca="1" si="48"/>
        <v>#N/A</v>
      </c>
      <c r="AA315" s="18" t="e">
        <f t="shared" ca="1" si="49"/>
        <v>#N/A</v>
      </c>
      <c r="AB315" s="18" t="e">
        <f t="shared" ca="1" si="50"/>
        <v>#N/A</v>
      </c>
      <c r="AC315" s="18" t="e">
        <f t="shared" ca="1" si="51"/>
        <v>#N/A</v>
      </c>
      <c r="AD315" s="18" t="e">
        <f t="shared" ca="1" si="52"/>
        <v>#N/A</v>
      </c>
      <c r="AE315" s="18" t="e">
        <f t="shared" ca="1" si="53"/>
        <v>#N/A</v>
      </c>
      <c r="AF315" s="18" t="e">
        <f t="shared" ca="1" si="54"/>
        <v>#N/A</v>
      </c>
      <c r="AG315" t="str">
        <f t="shared" si="47"/>
        <v/>
      </c>
    </row>
    <row r="316" spans="1:33" x14ac:dyDescent="0.3">
      <c r="A316" s="2" t="s">
        <v>311</v>
      </c>
      <c r="B316" t="s">
        <v>888</v>
      </c>
      <c r="D316" t="s">
        <v>606</v>
      </c>
      <c r="E316" s="1" t="s">
        <v>410</v>
      </c>
      <c r="F316" s="1" t="s">
        <v>465</v>
      </c>
      <c r="G316" s="7">
        <v>30699</v>
      </c>
      <c r="H316" s="7">
        <v>39305</v>
      </c>
      <c r="I316" s="1" t="s">
        <v>1420</v>
      </c>
      <c r="J316" s="47">
        <v>2</v>
      </c>
      <c r="K316" s="47">
        <v>1</v>
      </c>
      <c r="L316" s="49" t="s">
        <v>1424</v>
      </c>
      <c r="M316" s="6" t="s">
        <v>1281</v>
      </c>
      <c r="N316" s="6" t="s">
        <v>1435</v>
      </c>
      <c r="O316" s="6" t="s">
        <v>1443</v>
      </c>
      <c r="P316" s="12" t="s">
        <v>1053</v>
      </c>
      <c r="Q316" s="15" t="str">
        <f>VLOOKUP(P316,functions!$A$2:$H$69,3,FALSE)</f>
        <v>Production worker</v>
      </c>
      <c r="R316" s="15"/>
      <c r="S316" s="17">
        <f>VLOOKUP(P316,functions!$A$2:$H$69,8,FALSE)</f>
        <v>2</v>
      </c>
      <c r="T316" s="17">
        <f t="shared" ca="1" si="44"/>
        <v>11</v>
      </c>
      <c r="U316" s="18" t="e">
        <f ca="1">VLOOKUP(T316,'salary scales'!$A$1:$F$10,S316+1,FALSE)</f>
        <v>#N/A</v>
      </c>
      <c r="V316" s="23">
        <f>VLOOKUP(P316,functions!$A$2:$H$69,5,FALSE)</f>
        <v>1.00064</v>
      </c>
      <c r="X316" s="18" t="e">
        <f t="shared" ca="1" si="45"/>
        <v>#N/A</v>
      </c>
      <c r="Y316" s="18" t="e">
        <f t="shared" ca="1" si="46"/>
        <v>#N/A</v>
      </c>
      <c r="Z316" s="18" t="e">
        <f t="shared" ca="1" si="48"/>
        <v>#N/A</v>
      </c>
      <c r="AA316" s="18" t="e">
        <f t="shared" ca="1" si="49"/>
        <v>#N/A</v>
      </c>
      <c r="AB316" s="18" t="e">
        <f t="shared" ca="1" si="50"/>
        <v>#N/A</v>
      </c>
      <c r="AC316" s="18" t="e">
        <f t="shared" ca="1" si="51"/>
        <v>#N/A</v>
      </c>
      <c r="AD316" s="18" t="e">
        <f t="shared" ca="1" si="52"/>
        <v>#N/A</v>
      </c>
      <c r="AE316" s="18" t="e">
        <f t="shared" ca="1" si="53"/>
        <v>#N/A</v>
      </c>
      <c r="AF316" s="18" t="e">
        <f t="shared" ca="1" si="54"/>
        <v>#N/A</v>
      </c>
      <c r="AG316" t="str">
        <f t="shared" si="47"/>
        <v/>
      </c>
    </row>
    <row r="317" spans="1:33" x14ac:dyDescent="0.3">
      <c r="A317" s="2" t="s">
        <v>312</v>
      </c>
      <c r="B317" t="s">
        <v>899</v>
      </c>
      <c r="D317" t="s">
        <v>501</v>
      </c>
      <c r="E317" s="1" t="s">
        <v>410</v>
      </c>
      <c r="F317" s="1" t="s">
        <v>465</v>
      </c>
      <c r="G317" s="7">
        <v>27155</v>
      </c>
      <c r="H317" s="7">
        <v>40907</v>
      </c>
      <c r="I317" s="1" t="s">
        <v>1081</v>
      </c>
      <c r="M317" s="6" t="s">
        <v>1281</v>
      </c>
      <c r="N317" s="6" t="s">
        <v>1335</v>
      </c>
      <c r="O317" s="6" t="s">
        <v>1445</v>
      </c>
      <c r="P317" s="12" t="s">
        <v>1021</v>
      </c>
      <c r="Q317" s="15" t="str">
        <f>VLOOKUP(P317,functions!$A$2:$H$69,3,FALSE)</f>
        <v>In-house sales employee</v>
      </c>
      <c r="R317" s="15"/>
      <c r="S317" s="17">
        <f>VLOOKUP(P317,functions!$A$2:$H$69,8,FALSE)</f>
        <v>3</v>
      </c>
      <c r="T317" s="17">
        <f t="shared" ca="1" si="44"/>
        <v>7</v>
      </c>
      <c r="U317" s="18">
        <f ca="1">VLOOKUP(T317,'salary scales'!$A$1:$F$10,S317+1,FALSE)</f>
        <v>2074.52</v>
      </c>
      <c r="V317" s="23">
        <f>VLOOKUP(P317,functions!$A$2:$H$69,5,FALSE)</f>
        <v>0.6</v>
      </c>
      <c r="X317" s="18">
        <f t="shared" ca="1" si="45"/>
        <v>1244.712</v>
      </c>
      <c r="Y317" s="18">
        <f t="shared" ca="1" si="46"/>
        <v>99.57696</v>
      </c>
      <c r="Z317" s="18">
        <f t="shared" ca="1" si="48"/>
        <v>995.87124999999992</v>
      </c>
      <c r="AA317" s="18">
        <f t="shared" ca="1" si="49"/>
        <v>96.465180000000004</v>
      </c>
      <c r="AB317" s="18">
        <f t="shared" ca="1" si="50"/>
        <v>21.160104</v>
      </c>
      <c r="AC317" s="18">
        <f t="shared" ca="1" si="51"/>
        <v>27.881548800000001</v>
      </c>
      <c r="AD317" s="18">
        <f t="shared" ca="1" si="52"/>
        <v>57.879108000000002</v>
      </c>
      <c r="AE317" s="18">
        <f t="shared" ca="1" si="53"/>
        <v>6.7214448000000004</v>
      </c>
      <c r="AF317" s="18">
        <f t="shared" ca="1" si="54"/>
        <v>58.336199999999998</v>
      </c>
      <c r="AG317" t="str">
        <f t="shared" si="47"/>
        <v/>
      </c>
    </row>
    <row r="318" spans="1:33" x14ac:dyDescent="0.3">
      <c r="A318" s="2" t="s">
        <v>313</v>
      </c>
      <c r="B318" t="s">
        <v>900</v>
      </c>
      <c r="D318" t="s">
        <v>502</v>
      </c>
      <c r="E318" s="1" t="s">
        <v>410</v>
      </c>
      <c r="F318" s="1" t="s">
        <v>465</v>
      </c>
      <c r="G318" s="7">
        <v>21955</v>
      </c>
      <c r="H318" s="7">
        <v>39577</v>
      </c>
      <c r="I318" s="1" t="s">
        <v>1081</v>
      </c>
      <c r="J318" s="47">
        <v>3</v>
      </c>
      <c r="K318" s="47">
        <v>1</v>
      </c>
      <c r="L318" s="49" t="s">
        <v>1423</v>
      </c>
      <c r="M318" s="6" t="s">
        <v>1281</v>
      </c>
      <c r="N318" s="6" t="s">
        <v>1438</v>
      </c>
      <c r="O318" s="6" t="s">
        <v>1448</v>
      </c>
      <c r="P318" s="12" t="s">
        <v>1060</v>
      </c>
      <c r="Q318" s="15" t="str">
        <f>VLOOKUP(P318,functions!$A$2:$H$69,3,FALSE)</f>
        <v>Logistics employee loading and unloading</v>
      </c>
      <c r="R318" s="15"/>
      <c r="S318" s="17">
        <f>VLOOKUP(P318,functions!$A$2:$H$69,8,FALSE)</f>
        <v>1</v>
      </c>
      <c r="T318" s="17">
        <f t="shared" ca="1" si="44"/>
        <v>10</v>
      </c>
      <c r="U318" s="18" t="e">
        <f ca="1">VLOOKUP(T318,'salary scales'!$A$1:$F$10,S318+1,FALSE)</f>
        <v>#N/A</v>
      </c>
      <c r="V318" s="23">
        <f>VLOOKUP(P318,functions!$A$2:$H$69,5,FALSE)</f>
        <v>1</v>
      </c>
      <c r="X318" s="18" t="e">
        <f t="shared" ca="1" si="45"/>
        <v>#N/A</v>
      </c>
      <c r="Y318" s="18" t="e">
        <f t="shared" ca="1" si="46"/>
        <v>#N/A</v>
      </c>
      <c r="Z318" s="18" t="e">
        <f t="shared" ca="1" si="48"/>
        <v>#N/A</v>
      </c>
      <c r="AA318" s="18" t="e">
        <f t="shared" ca="1" si="49"/>
        <v>#N/A</v>
      </c>
      <c r="AB318" s="18" t="e">
        <f t="shared" ca="1" si="50"/>
        <v>#N/A</v>
      </c>
      <c r="AC318" s="18" t="e">
        <f t="shared" ca="1" si="51"/>
        <v>#N/A</v>
      </c>
      <c r="AD318" s="18" t="e">
        <f t="shared" ca="1" si="52"/>
        <v>#N/A</v>
      </c>
      <c r="AE318" s="18" t="e">
        <f t="shared" ca="1" si="53"/>
        <v>#N/A</v>
      </c>
      <c r="AF318" s="18" t="e">
        <f t="shared" ca="1" si="54"/>
        <v>#N/A</v>
      </c>
      <c r="AG318" t="str">
        <f t="shared" si="47"/>
        <v/>
      </c>
    </row>
    <row r="319" spans="1:33" x14ac:dyDescent="0.3">
      <c r="A319" s="2" t="s">
        <v>314</v>
      </c>
      <c r="B319" t="s">
        <v>901</v>
      </c>
      <c r="C319" t="s">
        <v>741</v>
      </c>
      <c r="D319" t="s">
        <v>503</v>
      </c>
      <c r="E319" s="1" t="s">
        <v>410</v>
      </c>
      <c r="F319" s="1" t="s">
        <v>465</v>
      </c>
      <c r="G319" s="7">
        <v>26724</v>
      </c>
      <c r="H319" s="7">
        <v>40575</v>
      </c>
      <c r="I319" s="1" t="s">
        <v>1081</v>
      </c>
      <c r="J319" s="47">
        <v>3</v>
      </c>
      <c r="K319" s="47">
        <v>1</v>
      </c>
      <c r="L319" s="49" t="s">
        <v>1422</v>
      </c>
      <c r="M319" s="6" t="s">
        <v>1281</v>
      </c>
      <c r="N319" s="6" t="s">
        <v>1335</v>
      </c>
      <c r="O319" s="6" t="s">
        <v>1445</v>
      </c>
      <c r="P319" s="12" t="s">
        <v>1021</v>
      </c>
      <c r="Q319" s="15" t="str">
        <f>VLOOKUP(P319,functions!$A$2:$H$69,3,FALSE)</f>
        <v>In-house sales employee</v>
      </c>
      <c r="R319" s="15"/>
      <c r="S319" s="17">
        <f>VLOOKUP(P319,functions!$A$2:$H$69,8,FALSE)</f>
        <v>3</v>
      </c>
      <c r="T319" s="17">
        <f t="shared" ca="1" si="44"/>
        <v>7</v>
      </c>
      <c r="U319" s="18">
        <f ca="1">VLOOKUP(T319,'salary scales'!$A$1:$F$10,S319+1,FALSE)</f>
        <v>2074.52</v>
      </c>
      <c r="V319" s="23">
        <f>VLOOKUP(P319,functions!$A$2:$H$69,5,FALSE)</f>
        <v>0.6</v>
      </c>
      <c r="X319" s="18">
        <f t="shared" ca="1" si="45"/>
        <v>1244.712</v>
      </c>
      <c r="Y319" s="18">
        <f t="shared" ca="1" si="46"/>
        <v>99.57696</v>
      </c>
      <c r="Z319" s="18">
        <f t="shared" ca="1" si="48"/>
        <v>995.87124999999992</v>
      </c>
      <c r="AA319" s="18">
        <f t="shared" ca="1" si="49"/>
        <v>96.465180000000004</v>
      </c>
      <c r="AB319" s="18">
        <f t="shared" ca="1" si="50"/>
        <v>21.160104</v>
      </c>
      <c r="AC319" s="18">
        <f t="shared" ca="1" si="51"/>
        <v>27.881548800000001</v>
      </c>
      <c r="AD319" s="18">
        <f t="shared" ca="1" si="52"/>
        <v>57.879108000000002</v>
      </c>
      <c r="AE319" s="18">
        <f t="shared" ca="1" si="53"/>
        <v>6.7214448000000004</v>
      </c>
      <c r="AF319" s="18">
        <f t="shared" ca="1" si="54"/>
        <v>58.336199999999998</v>
      </c>
      <c r="AG319" t="str">
        <f t="shared" si="47"/>
        <v/>
      </c>
    </row>
    <row r="320" spans="1:33" x14ac:dyDescent="0.3">
      <c r="A320" s="2" t="s">
        <v>315</v>
      </c>
      <c r="B320" t="s">
        <v>902</v>
      </c>
      <c r="D320" t="s">
        <v>504</v>
      </c>
      <c r="E320" s="1" t="s">
        <v>410</v>
      </c>
      <c r="F320" s="1" t="s">
        <v>465</v>
      </c>
      <c r="G320" s="7">
        <v>32727</v>
      </c>
      <c r="H320" s="7">
        <v>39845</v>
      </c>
      <c r="I320" s="1" t="s">
        <v>1081</v>
      </c>
      <c r="J320" s="47">
        <v>5</v>
      </c>
      <c r="K320" s="47">
        <v>1</v>
      </c>
      <c r="L320" s="49" t="s">
        <v>1424</v>
      </c>
      <c r="M320" s="6" t="s">
        <v>1281</v>
      </c>
      <c r="N320" s="6" t="s">
        <v>1435</v>
      </c>
      <c r="O320" s="6" t="s">
        <v>1443</v>
      </c>
      <c r="P320" s="12" t="s">
        <v>1053</v>
      </c>
      <c r="Q320" s="15" t="str">
        <f>VLOOKUP(P320,functions!$A$2:$H$69,3,FALSE)</f>
        <v>Production worker</v>
      </c>
      <c r="R320" s="15"/>
      <c r="S320" s="17">
        <f>VLOOKUP(P320,functions!$A$2:$H$69,8,FALSE)</f>
        <v>2</v>
      </c>
      <c r="T320" s="17">
        <f t="shared" ca="1" si="44"/>
        <v>9</v>
      </c>
      <c r="U320" s="18">
        <f ca="1">VLOOKUP(T320,'salary scales'!$A$1:$F$10,S320+1,FALSE)</f>
        <v>1939.17</v>
      </c>
      <c r="V320" s="23">
        <f>VLOOKUP(P320,functions!$A$2:$H$69,5,FALSE)</f>
        <v>1.00064</v>
      </c>
      <c r="X320" s="18">
        <f t="shared" ca="1" si="45"/>
        <v>1940.4110688000001</v>
      </c>
      <c r="Y320" s="18">
        <f t="shared" ca="1" si="46"/>
        <v>155.232885504</v>
      </c>
      <c r="Z320" s="18">
        <f t="shared" ca="1" si="48"/>
        <v>995.87124999999992</v>
      </c>
      <c r="AA320" s="18">
        <f t="shared" ca="1" si="49"/>
        <v>150.38185783200001</v>
      </c>
      <c r="AB320" s="18">
        <f t="shared" ca="1" si="50"/>
        <v>32.986988169600004</v>
      </c>
      <c r="AC320" s="18">
        <f t="shared" ca="1" si="51"/>
        <v>43.465207941119999</v>
      </c>
      <c r="AD320" s="18">
        <f t="shared" ca="1" si="52"/>
        <v>90.229114699199997</v>
      </c>
      <c r="AE320" s="18">
        <f t="shared" ca="1" si="53"/>
        <v>10.478219771520001</v>
      </c>
      <c r="AF320" s="18">
        <f t="shared" ca="1" si="54"/>
        <v>83.745562880000023</v>
      </c>
      <c r="AG320" t="str">
        <f t="shared" si="47"/>
        <v/>
      </c>
    </row>
    <row r="321" spans="1:33" x14ac:dyDescent="0.3">
      <c r="A321" s="2" t="s">
        <v>316</v>
      </c>
      <c r="B321" t="s">
        <v>902</v>
      </c>
      <c r="D321" t="s">
        <v>505</v>
      </c>
      <c r="E321" s="1" t="s">
        <v>410</v>
      </c>
      <c r="F321" s="1" t="s">
        <v>465</v>
      </c>
      <c r="G321" s="7">
        <v>28250</v>
      </c>
      <c r="H321" s="7">
        <v>40982</v>
      </c>
      <c r="I321" s="1" t="s">
        <v>1081</v>
      </c>
      <c r="M321" s="6" t="s">
        <v>1281</v>
      </c>
      <c r="N321" s="6" t="s">
        <v>1435</v>
      </c>
      <c r="O321" s="6" t="s">
        <v>1443</v>
      </c>
      <c r="P321" s="12" t="s">
        <v>1053</v>
      </c>
      <c r="Q321" s="15" t="str">
        <f>VLOOKUP(P321,functions!$A$2:$H$69,3,FALSE)</f>
        <v>Production worker</v>
      </c>
      <c r="R321" s="15"/>
      <c r="S321" s="17">
        <f>VLOOKUP(P321,functions!$A$2:$H$69,8,FALSE)</f>
        <v>2</v>
      </c>
      <c r="T321" s="17">
        <f t="shared" ca="1" si="44"/>
        <v>6</v>
      </c>
      <c r="U321" s="18">
        <f ca="1">VLOOKUP(T321,'salary scales'!$A$1:$F$10,S321+1,FALSE)</f>
        <v>1939.17</v>
      </c>
      <c r="V321" s="23">
        <f>VLOOKUP(P321,functions!$A$2:$H$69,5,FALSE)</f>
        <v>1.00064</v>
      </c>
      <c r="X321" s="18">
        <f t="shared" ca="1" si="45"/>
        <v>1940.4110688000001</v>
      </c>
      <c r="Y321" s="18">
        <f t="shared" ca="1" si="46"/>
        <v>155.232885504</v>
      </c>
      <c r="Z321" s="18">
        <f t="shared" ca="1" si="48"/>
        <v>995.87124999999992</v>
      </c>
      <c r="AA321" s="18">
        <f t="shared" ca="1" si="49"/>
        <v>150.38185783200001</v>
      </c>
      <c r="AB321" s="18">
        <f t="shared" ca="1" si="50"/>
        <v>32.986988169600004</v>
      </c>
      <c r="AC321" s="18">
        <f t="shared" ca="1" si="51"/>
        <v>43.465207941119999</v>
      </c>
      <c r="AD321" s="18">
        <f t="shared" ca="1" si="52"/>
        <v>90.229114699199997</v>
      </c>
      <c r="AE321" s="18">
        <f t="shared" ca="1" si="53"/>
        <v>10.478219771520001</v>
      </c>
      <c r="AF321" s="18">
        <f t="shared" ca="1" si="54"/>
        <v>83.745562880000023</v>
      </c>
      <c r="AG321" t="str">
        <f t="shared" si="47"/>
        <v/>
      </c>
    </row>
    <row r="322" spans="1:33" x14ac:dyDescent="0.3">
      <c r="A322" s="2" t="s">
        <v>317</v>
      </c>
      <c r="B322" t="s">
        <v>889</v>
      </c>
      <c r="C322" t="s">
        <v>740</v>
      </c>
      <c r="D322" t="s">
        <v>419</v>
      </c>
      <c r="E322" s="1" t="s">
        <v>410</v>
      </c>
      <c r="F322" s="1" t="s">
        <v>465</v>
      </c>
      <c r="G322" s="7">
        <v>29272</v>
      </c>
      <c r="H322" s="7">
        <v>41432</v>
      </c>
      <c r="I322" s="1" t="s">
        <v>1420</v>
      </c>
      <c r="J322" s="47">
        <v>6</v>
      </c>
      <c r="K322" s="47">
        <v>3</v>
      </c>
      <c r="L322" s="49" t="s">
        <v>1426</v>
      </c>
      <c r="M322" s="6" t="s">
        <v>1281</v>
      </c>
      <c r="N322" s="6" t="s">
        <v>1435</v>
      </c>
      <c r="O322" s="6" t="s">
        <v>1443</v>
      </c>
      <c r="P322" s="12" t="s">
        <v>1053</v>
      </c>
      <c r="Q322" s="15" t="str">
        <f>VLOOKUP(P322,functions!$A$2:$H$69,3,FALSE)</f>
        <v>Production worker</v>
      </c>
      <c r="R322" s="15"/>
      <c r="S322" s="17">
        <f>VLOOKUP(P322,functions!$A$2:$H$69,8,FALSE)</f>
        <v>2</v>
      </c>
      <c r="T322" s="17">
        <f t="shared" ref="T322:T385" ca="1" si="55">YEAR(TODAY())-YEAR(H322)</f>
        <v>5</v>
      </c>
      <c r="U322" s="18">
        <f ca="1">VLOOKUP(T322,'salary scales'!$A$1:$F$10,S322+1,FALSE)</f>
        <v>1899.07</v>
      </c>
      <c r="V322" s="23">
        <f>VLOOKUP(P322,functions!$A$2:$H$69,5,FALSE)</f>
        <v>1.00064</v>
      </c>
      <c r="X322" s="18">
        <f t="shared" ref="X322:X385" ca="1" si="56">IF(W322="",U322*V322,W322)</f>
        <v>1900.2854047999999</v>
      </c>
      <c r="Y322" s="18">
        <f t="shared" ref="Y322:Y385" ca="1" si="57">$Y$415*X322</f>
        <v>152.022832384</v>
      </c>
      <c r="Z322" s="18">
        <f t="shared" ca="1" si="48"/>
        <v>995.87124999999992</v>
      </c>
      <c r="AA322" s="18">
        <f t="shared" ca="1" si="49"/>
        <v>147.27211887199999</v>
      </c>
      <c r="AB322" s="18">
        <f t="shared" ca="1" si="50"/>
        <v>32.304851881600001</v>
      </c>
      <c r="AC322" s="18">
        <f t="shared" ca="1" si="51"/>
        <v>42.566393067519996</v>
      </c>
      <c r="AD322" s="18">
        <f t="shared" ca="1" si="52"/>
        <v>88.363271323199996</v>
      </c>
      <c r="AE322" s="18">
        <f t="shared" ca="1" si="53"/>
        <v>10.261541185920001</v>
      </c>
      <c r="AF322" s="18">
        <f t="shared" ca="1" si="54"/>
        <v>79.732996479999997</v>
      </c>
      <c r="AG322" t="str">
        <f t="shared" ref="AG322:AG385" si="58">IF(G322&lt;23012,IF(H322&gt;41275,1,""),"")</f>
        <v/>
      </c>
    </row>
    <row r="323" spans="1:33" x14ac:dyDescent="0.3">
      <c r="A323" s="2" t="s">
        <v>318</v>
      </c>
      <c r="B323" t="s">
        <v>889</v>
      </c>
      <c r="C323" t="s">
        <v>740</v>
      </c>
      <c r="D323" t="s">
        <v>606</v>
      </c>
      <c r="E323" s="1" t="s">
        <v>410</v>
      </c>
      <c r="F323" s="1" t="s">
        <v>465</v>
      </c>
      <c r="G323" s="7">
        <v>24909</v>
      </c>
      <c r="H323" s="7">
        <v>40941</v>
      </c>
      <c r="I323" s="1" t="s">
        <v>1081</v>
      </c>
      <c r="J323" s="47">
        <v>8</v>
      </c>
      <c r="K323" s="47">
        <v>1</v>
      </c>
      <c r="L323" s="50" t="s">
        <v>1425</v>
      </c>
      <c r="M323" s="6" t="s">
        <v>1281</v>
      </c>
      <c r="N323" s="6" t="s">
        <v>1438</v>
      </c>
      <c r="O323" s="6" t="s">
        <v>1448</v>
      </c>
      <c r="P323" s="12" t="s">
        <v>1056</v>
      </c>
      <c r="Q323" s="15" t="str">
        <f>VLOOKUP(P323,functions!$A$2:$H$69,3,FALSE)</f>
        <v>Team leader Load and Unload</v>
      </c>
      <c r="R323" s="15" t="s">
        <v>1083</v>
      </c>
      <c r="S323" s="17">
        <f>VLOOKUP(P323,functions!$A$2:$H$69,8,FALSE)</f>
        <v>3</v>
      </c>
      <c r="T323" s="17">
        <f t="shared" ca="1" si="55"/>
        <v>6</v>
      </c>
      <c r="U323" s="18">
        <f ca="1">VLOOKUP(T323,'salary scales'!$A$1:$F$10,S323+1,FALSE)</f>
        <v>2025.09</v>
      </c>
      <c r="V323" s="23">
        <f>VLOOKUP(P323,functions!$A$2:$H$69,5,FALSE)</f>
        <v>1</v>
      </c>
      <c r="X323" s="18">
        <f t="shared" ca="1" si="56"/>
        <v>2025.09</v>
      </c>
      <c r="Y323" s="18">
        <f t="shared" ca="1" si="57"/>
        <v>162.00719999999998</v>
      </c>
      <c r="Z323" s="18">
        <f t="shared" ca="1" si="48"/>
        <v>995.87124999999992</v>
      </c>
      <c r="AA323" s="18">
        <f t="shared" ca="1" si="49"/>
        <v>156.94447499999998</v>
      </c>
      <c r="AB323" s="18">
        <f t="shared" ca="1" si="50"/>
        <v>34.42653</v>
      </c>
      <c r="AC323" s="18">
        <f t="shared" ca="1" si="51"/>
        <v>45.362015999999997</v>
      </c>
      <c r="AD323" s="18">
        <f t="shared" ca="1" si="52"/>
        <v>94.166685000000001</v>
      </c>
      <c r="AE323" s="18">
        <f t="shared" ca="1" si="53"/>
        <v>10.935486000000001</v>
      </c>
      <c r="AF323" s="18">
        <f t="shared" ca="1" si="54"/>
        <v>92.283999999999992</v>
      </c>
      <c r="AG323" t="str">
        <f t="shared" si="58"/>
        <v/>
      </c>
    </row>
    <row r="324" spans="1:33" x14ac:dyDescent="0.3">
      <c r="A324" s="2" t="s">
        <v>319</v>
      </c>
      <c r="B324" t="s">
        <v>890</v>
      </c>
      <c r="D324" t="s">
        <v>513</v>
      </c>
      <c r="E324" s="1" t="s">
        <v>410</v>
      </c>
      <c r="F324" s="1" t="s">
        <v>465</v>
      </c>
      <c r="G324" s="7">
        <v>28122</v>
      </c>
      <c r="H324" s="7">
        <v>39690</v>
      </c>
      <c r="I324" s="1" t="s">
        <v>1081</v>
      </c>
      <c r="M324" s="6" t="s">
        <v>1281</v>
      </c>
      <c r="N324" s="6" t="s">
        <v>1435</v>
      </c>
      <c r="O324" s="6" t="s">
        <v>1446</v>
      </c>
      <c r="P324" s="12" t="s">
        <v>1053</v>
      </c>
      <c r="Q324" s="15" t="str">
        <f>VLOOKUP(P324,functions!$A$2:$H$69,3,FALSE)</f>
        <v>Production worker</v>
      </c>
      <c r="R324" s="15"/>
      <c r="S324" s="17">
        <f>VLOOKUP(P324,functions!$A$2:$H$69,8,FALSE)</f>
        <v>2</v>
      </c>
      <c r="T324" s="17">
        <f t="shared" ca="1" si="55"/>
        <v>10</v>
      </c>
      <c r="U324" s="18" t="e">
        <f ca="1">VLOOKUP(T324,'salary scales'!$A$1:$F$10,S324+1,FALSE)</f>
        <v>#N/A</v>
      </c>
      <c r="V324" s="23">
        <f>VLOOKUP(P324,functions!$A$2:$H$69,5,FALSE)</f>
        <v>1.00064</v>
      </c>
      <c r="X324" s="18" t="e">
        <f t="shared" ca="1" si="56"/>
        <v>#N/A</v>
      </c>
      <c r="Y324" s="18" t="e">
        <f t="shared" ca="1" si="57"/>
        <v>#N/A</v>
      </c>
      <c r="Z324" s="18" t="e">
        <f t="shared" ca="1" si="48"/>
        <v>#N/A</v>
      </c>
      <c r="AA324" s="18" t="e">
        <f t="shared" ca="1" si="49"/>
        <v>#N/A</v>
      </c>
      <c r="AB324" s="18" t="e">
        <f t="shared" ca="1" si="50"/>
        <v>#N/A</v>
      </c>
      <c r="AC324" s="18" t="e">
        <f t="shared" ca="1" si="51"/>
        <v>#N/A</v>
      </c>
      <c r="AD324" s="18" t="e">
        <f t="shared" ca="1" si="52"/>
        <v>#N/A</v>
      </c>
      <c r="AE324" s="18" t="e">
        <f t="shared" ca="1" si="53"/>
        <v>#N/A</v>
      </c>
      <c r="AF324" s="18" t="e">
        <f t="shared" ca="1" si="54"/>
        <v>#N/A</v>
      </c>
      <c r="AG324" t="str">
        <f t="shared" si="58"/>
        <v/>
      </c>
    </row>
    <row r="325" spans="1:33" x14ac:dyDescent="0.3">
      <c r="A325" s="2" t="s">
        <v>320</v>
      </c>
      <c r="B325" t="s">
        <v>891</v>
      </c>
      <c r="D325" t="s">
        <v>441</v>
      </c>
      <c r="E325" s="1" t="s">
        <v>410</v>
      </c>
      <c r="F325" s="1" t="s">
        <v>465</v>
      </c>
      <c r="G325" s="7">
        <v>28968</v>
      </c>
      <c r="H325" s="7">
        <v>40410</v>
      </c>
      <c r="I325" s="1" t="s">
        <v>1081</v>
      </c>
      <c r="J325" s="47">
        <v>2</v>
      </c>
      <c r="K325" s="47">
        <v>2</v>
      </c>
      <c r="L325" s="49" t="s">
        <v>1422</v>
      </c>
      <c r="M325" s="6" t="s">
        <v>1281</v>
      </c>
      <c r="N325" s="6" t="s">
        <v>1334</v>
      </c>
      <c r="O325" s="6" t="s">
        <v>1458</v>
      </c>
      <c r="P325" s="12" t="s">
        <v>1029</v>
      </c>
      <c r="Q325" s="15" t="str">
        <f>VLOOKUP(P325,functions!$A$2:$H$69,3,FALSE)</f>
        <v>Purchaser packaging</v>
      </c>
      <c r="R325" s="15"/>
      <c r="S325" s="17">
        <f>VLOOKUP(P325,functions!$A$2:$H$69,8,FALSE)</f>
        <v>2</v>
      </c>
      <c r="T325" s="17">
        <f t="shared" ca="1" si="55"/>
        <v>8</v>
      </c>
      <c r="U325" s="18">
        <f ca="1">VLOOKUP(T325,'salary scales'!$A$1:$F$10,S325+1,FALSE)</f>
        <v>1939.17</v>
      </c>
      <c r="V325" s="23">
        <f>VLOOKUP(P325,functions!$A$2:$H$69,5,FALSE)</f>
        <v>1</v>
      </c>
      <c r="X325" s="18">
        <f t="shared" ca="1" si="56"/>
        <v>1939.17</v>
      </c>
      <c r="Y325" s="18">
        <f t="shared" ca="1" si="57"/>
        <v>155.1336</v>
      </c>
      <c r="Z325" s="18">
        <f t="shared" ref="Z325:Z388" ca="1" si="59">IF(X325&lt;$Z$415,$Z$414*X325,$Z$414*$Z$415)</f>
        <v>995.87124999999992</v>
      </c>
      <c r="AA325" s="18">
        <f t="shared" ref="AA325:AA388" ca="1" si="60">$AA$415*X325</f>
        <v>150.285675</v>
      </c>
      <c r="AB325" s="18">
        <f t="shared" ref="AB325:AB388" ca="1" si="61">$AB$415*X325</f>
        <v>32.965890000000002</v>
      </c>
      <c r="AC325" s="18">
        <f t="shared" ref="AC325:AC388" ca="1" si="62">$AC$415*X325</f>
        <v>43.437407999999998</v>
      </c>
      <c r="AD325" s="18">
        <f t="shared" ref="AD325:AD388" ca="1" si="63">$AD$415*X325</f>
        <v>90.171405000000007</v>
      </c>
      <c r="AE325" s="18">
        <f t="shared" ref="AE325:AE388" ca="1" si="64">$AE$415*X325</f>
        <v>10.471518000000001</v>
      </c>
      <c r="AF325" s="18">
        <f t="shared" ref="AF325:AF388" ca="1" si="65">$AF$415*(X325-(V325*$AF$414))</f>
        <v>83.692000000000007</v>
      </c>
      <c r="AG325" t="str">
        <f t="shared" si="58"/>
        <v/>
      </c>
    </row>
    <row r="326" spans="1:33" x14ac:dyDescent="0.3">
      <c r="A326" s="2" t="s">
        <v>321</v>
      </c>
      <c r="B326" t="s">
        <v>896</v>
      </c>
      <c r="C326" t="s">
        <v>743</v>
      </c>
      <c r="D326" t="s">
        <v>499</v>
      </c>
      <c r="E326" s="1" t="s">
        <v>410</v>
      </c>
      <c r="F326" s="1" t="s">
        <v>465</v>
      </c>
      <c r="G326" s="7">
        <v>26949</v>
      </c>
      <c r="H326" s="7">
        <v>39703</v>
      </c>
      <c r="I326" s="1" t="s">
        <v>1081</v>
      </c>
      <c r="M326" s="6" t="s">
        <v>1281</v>
      </c>
      <c r="N326" s="6" t="s">
        <v>1435</v>
      </c>
      <c r="O326" s="6" t="s">
        <v>1443</v>
      </c>
      <c r="P326" s="12" t="s">
        <v>1052</v>
      </c>
      <c r="Q326" s="15" t="str">
        <f>VLOOKUP(P326,functions!$A$2:$H$69,3,FALSE)</f>
        <v>Team leader</v>
      </c>
      <c r="R326" s="15" t="s">
        <v>1083</v>
      </c>
      <c r="S326" s="17">
        <f>VLOOKUP(P326,functions!$A$2:$H$69,8,FALSE)</f>
        <v>3</v>
      </c>
      <c r="T326" s="17">
        <f t="shared" ca="1" si="55"/>
        <v>10</v>
      </c>
      <c r="U326" s="18" t="e">
        <f ca="1">VLOOKUP(T326,'salary scales'!$A$1:$F$10,S326+1,FALSE)</f>
        <v>#N/A</v>
      </c>
      <c r="V326" s="23">
        <f>VLOOKUP(P326,functions!$A$2:$H$69,5,FALSE)</f>
        <v>1.00064</v>
      </c>
      <c r="X326" s="18" t="e">
        <f t="shared" ca="1" si="56"/>
        <v>#N/A</v>
      </c>
      <c r="Y326" s="18" t="e">
        <f t="shared" ca="1" si="57"/>
        <v>#N/A</v>
      </c>
      <c r="Z326" s="18" t="e">
        <f t="shared" ca="1" si="59"/>
        <v>#N/A</v>
      </c>
      <c r="AA326" s="18" t="e">
        <f t="shared" ca="1" si="60"/>
        <v>#N/A</v>
      </c>
      <c r="AB326" s="18" t="e">
        <f t="shared" ca="1" si="61"/>
        <v>#N/A</v>
      </c>
      <c r="AC326" s="18" t="e">
        <f t="shared" ca="1" si="62"/>
        <v>#N/A</v>
      </c>
      <c r="AD326" s="18" t="e">
        <f t="shared" ca="1" si="63"/>
        <v>#N/A</v>
      </c>
      <c r="AE326" s="18" t="e">
        <f t="shared" ca="1" si="64"/>
        <v>#N/A</v>
      </c>
      <c r="AF326" s="18" t="e">
        <f t="shared" ca="1" si="65"/>
        <v>#N/A</v>
      </c>
      <c r="AG326" t="str">
        <f t="shared" si="58"/>
        <v/>
      </c>
    </row>
    <row r="327" spans="1:33" x14ac:dyDescent="0.3">
      <c r="A327" s="2" t="s">
        <v>322</v>
      </c>
      <c r="B327" t="s">
        <v>896</v>
      </c>
      <c r="C327" t="s">
        <v>743</v>
      </c>
      <c r="D327" t="s">
        <v>610</v>
      </c>
      <c r="E327" s="1" t="s">
        <v>410</v>
      </c>
      <c r="F327" s="1" t="s">
        <v>465</v>
      </c>
      <c r="G327" s="7">
        <v>30114</v>
      </c>
      <c r="H327" s="7">
        <v>39353</v>
      </c>
      <c r="I327" s="1" t="s">
        <v>1420</v>
      </c>
      <c r="J327" s="47">
        <v>496</v>
      </c>
      <c r="K327" s="47">
        <v>1</v>
      </c>
      <c r="L327" s="49" t="s">
        <v>1422</v>
      </c>
      <c r="M327" s="6" t="s">
        <v>1281</v>
      </c>
      <c r="N327" s="6" t="s">
        <v>1435</v>
      </c>
      <c r="O327" s="6" t="s">
        <v>1446</v>
      </c>
      <c r="P327" s="12" t="s">
        <v>1053</v>
      </c>
      <c r="Q327" s="15" t="str">
        <f>VLOOKUP(P327,functions!$A$2:$H$69,3,FALSE)</f>
        <v>Production worker</v>
      </c>
      <c r="R327" s="15"/>
      <c r="S327" s="17">
        <f>VLOOKUP(P327,functions!$A$2:$H$69,8,FALSE)</f>
        <v>2</v>
      </c>
      <c r="T327" s="17">
        <f t="shared" ca="1" si="55"/>
        <v>11</v>
      </c>
      <c r="U327" s="18" t="e">
        <f ca="1">VLOOKUP(T327,'salary scales'!$A$1:$F$10,S327+1,FALSE)</f>
        <v>#N/A</v>
      </c>
      <c r="V327" s="23">
        <f>VLOOKUP(P327,functions!$A$2:$H$69,5,FALSE)</f>
        <v>1.00064</v>
      </c>
      <c r="X327" s="18" t="e">
        <f t="shared" ca="1" si="56"/>
        <v>#N/A</v>
      </c>
      <c r="Y327" s="18" t="e">
        <f t="shared" ca="1" si="57"/>
        <v>#N/A</v>
      </c>
      <c r="Z327" s="18" t="e">
        <f t="shared" ca="1" si="59"/>
        <v>#N/A</v>
      </c>
      <c r="AA327" s="18" t="e">
        <f t="shared" ca="1" si="60"/>
        <v>#N/A</v>
      </c>
      <c r="AB327" s="18" t="e">
        <f t="shared" ca="1" si="61"/>
        <v>#N/A</v>
      </c>
      <c r="AC327" s="18" t="e">
        <f t="shared" ca="1" si="62"/>
        <v>#N/A</v>
      </c>
      <c r="AD327" s="18" t="e">
        <f t="shared" ca="1" si="63"/>
        <v>#N/A</v>
      </c>
      <c r="AE327" s="18" t="e">
        <f t="shared" ca="1" si="64"/>
        <v>#N/A</v>
      </c>
      <c r="AF327" s="18" t="e">
        <f t="shared" ca="1" si="65"/>
        <v>#N/A</v>
      </c>
      <c r="AG327" t="str">
        <f t="shared" si="58"/>
        <v/>
      </c>
    </row>
    <row r="328" spans="1:33" x14ac:dyDescent="0.3">
      <c r="A328" s="2" t="s">
        <v>323</v>
      </c>
      <c r="B328" t="s">
        <v>897</v>
      </c>
      <c r="C328" t="s">
        <v>743</v>
      </c>
      <c r="D328" t="s">
        <v>611</v>
      </c>
      <c r="E328" s="1" t="s">
        <v>410</v>
      </c>
      <c r="F328" s="1" t="s">
        <v>465</v>
      </c>
      <c r="G328" s="7">
        <v>20462</v>
      </c>
      <c r="H328" s="7">
        <v>39263</v>
      </c>
      <c r="M328" s="6" t="s">
        <v>1281</v>
      </c>
      <c r="N328" s="6" t="s">
        <v>1335</v>
      </c>
      <c r="O328" s="6" t="s">
        <v>1445</v>
      </c>
      <c r="P328" s="12" t="s">
        <v>1021</v>
      </c>
      <c r="Q328" s="15" t="str">
        <f>VLOOKUP(P328,functions!$A$2:$H$69,3,FALSE)</f>
        <v>In-house sales employee</v>
      </c>
      <c r="R328" s="15"/>
      <c r="S328" s="17">
        <f>VLOOKUP(P328,functions!$A$2:$H$69,8,FALSE)</f>
        <v>3</v>
      </c>
      <c r="T328" s="17">
        <f t="shared" ca="1" si="55"/>
        <v>11</v>
      </c>
      <c r="U328" s="18" t="e">
        <f ca="1">VLOOKUP(T328,'salary scales'!$A$1:$F$10,S328+1,FALSE)</f>
        <v>#N/A</v>
      </c>
      <c r="V328" s="23">
        <f>VLOOKUP(P328,functions!$A$2:$H$69,5,FALSE)</f>
        <v>0.6</v>
      </c>
      <c r="X328" s="18" t="e">
        <f t="shared" ca="1" si="56"/>
        <v>#N/A</v>
      </c>
      <c r="Y328" s="18" t="e">
        <f t="shared" ca="1" si="57"/>
        <v>#N/A</v>
      </c>
      <c r="Z328" s="18" t="e">
        <f t="shared" ca="1" si="59"/>
        <v>#N/A</v>
      </c>
      <c r="AA328" s="18" t="e">
        <f t="shared" ca="1" si="60"/>
        <v>#N/A</v>
      </c>
      <c r="AB328" s="18" t="e">
        <f t="shared" ca="1" si="61"/>
        <v>#N/A</v>
      </c>
      <c r="AC328" s="18" t="e">
        <f t="shared" ca="1" si="62"/>
        <v>#N/A</v>
      </c>
      <c r="AD328" s="18" t="e">
        <f t="shared" ca="1" si="63"/>
        <v>#N/A</v>
      </c>
      <c r="AE328" s="18" t="e">
        <f t="shared" ca="1" si="64"/>
        <v>#N/A</v>
      </c>
      <c r="AF328" s="18" t="e">
        <f t="shared" ca="1" si="65"/>
        <v>#N/A</v>
      </c>
      <c r="AG328" t="str">
        <f t="shared" si="58"/>
        <v/>
      </c>
    </row>
    <row r="329" spans="1:33" x14ac:dyDescent="0.3">
      <c r="A329" s="2" t="s">
        <v>324</v>
      </c>
      <c r="B329" t="s">
        <v>780</v>
      </c>
      <c r="D329" t="s">
        <v>678</v>
      </c>
      <c r="E329" s="1" t="s">
        <v>1467</v>
      </c>
      <c r="F329" s="1" t="s">
        <v>468</v>
      </c>
      <c r="G329" s="7">
        <v>28964</v>
      </c>
      <c r="H329" s="7">
        <v>40379</v>
      </c>
      <c r="I329" s="1" t="s">
        <v>1081</v>
      </c>
      <c r="M329" s="6" t="s">
        <v>1281</v>
      </c>
      <c r="N329" s="6" t="s">
        <v>1435</v>
      </c>
      <c r="O329" s="6" t="s">
        <v>1446</v>
      </c>
      <c r="P329" s="12" t="s">
        <v>1054</v>
      </c>
      <c r="Q329" s="15" t="str">
        <f>VLOOKUP(P329,functions!$A$2:$H$69,3,FALSE)</f>
        <v>Production assistant</v>
      </c>
      <c r="R329" s="15"/>
      <c r="S329" s="17">
        <f>VLOOKUP(P329,functions!$A$2:$H$69,8,FALSE)</f>
        <v>1</v>
      </c>
      <c r="T329" s="17">
        <f t="shared" ca="1" si="55"/>
        <v>8</v>
      </c>
      <c r="U329" s="18">
        <f ca="1">VLOOKUP(T329,'salary scales'!$A$1:$F$10,S329+1,FALSE)</f>
        <v>1861.13</v>
      </c>
      <c r="V329" s="23">
        <f>VLOOKUP(P329,functions!$A$2:$H$69,5,FALSE)</f>
        <v>1.00064</v>
      </c>
      <c r="X329" s="18">
        <f t="shared" ca="1" si="56"/>
        <v>1862.3211232000001</v>
      </c>
      <c r="Y329" s="18">
        <f t="shared" ca="1" si="57"/>
        <v>148.98568985600002</v>
      </c>
      <c r="Z329" s="18">
        <f t="shared" ca="1" si="59"/>
        <v>995.87124999999992</v>
      </c>
      <c r="AA329" s="18">
        <f t="shared" ca="1" si="60"/>
        <v>144.32988704800002</v>
      </c>
      <c r="AB329" s="18">
        <f t="shared" ca="1" si="61"/>
        <v>31.659459094400002</v>
      </c>
      <c r="AC329" s="18">
        <f t="shared" ca="1" si="62"/>
        <v>41.715993159680004</v>
      </c>
      <c r="AD329" s="18">
        <f t="shared" ca="1" si="63"/>
        <v>86.597932228800005</v>
      </c>
      <c r="AE329" s="18">
        <f t="shared" ca="1" si="64"/>
        <v>10.056534065280001</v>
      </c>
      <c r="AF329" s="18">
        <f t="shared" ca="1" si="65"/>
        <v>75.936568320000021</v>
      </c>
      <c r="AG329" t="str">
        <f t="shared" si="58"/>
        <v/>
      </c>
    </row>
    <row r="330" spans="1:33" x14ac:dyDescent="0.3">
      <c r="A330" s="2" t="s">
        <v>325</v>
      </c>
      <c r="B330" t="s">
        <v>780</v>
      </c>
      <c r="D330" t="s">
        <v>445</v>
      </c>
      <c r="E330" s="1" t="s">
        <v>410</v>
      </c>
      <c r="F330" s="1" t="s">
        <v>465</v>
      </c>
      <c r="G330" s="7">
        <v>33995</v>
      </c>
      <c r="H330" s="7">
        <v>41076</v>
      </c>
      <c r="I330" s="1" t="s">
        <v>1081</v>
      </c>
      <c r="J330" s="47">
        <v>4</v>
      </c>
      <c r="K330" s="47">
        <v>2</v>
      </c>
      <c r="L330" s="49" t="s">
        <v>1422</v>
      </c>
      <c r="M330" s="6" t="s">
        <v>1283</v>
      </c>
      <c r="N330" s="6" t="s">
        <v>1440</v>
      </c>
      <c r="O330" s="6" t="s">
        <v>1466</v>
      </c>
      <c r="P330" s="12" t="s">
        <v>1053</v>
      </c>
      <c r="Q330" s="15" t="str">
        <f>VLOOKUP(P330,functions!$A$2:$H$69,3,FALSE)</f>
        <v>Production worker</v>
      </c>
      <c r="R330" s="15"/>
      <c r="S330" s="17">
        <f>VLOOKUP(P330,functions!$A$2:$H$69,8,FALSE)</f>
        <v>2</v>
      </c>
      <c r="T330" s="17">
        <f t="shared" ca="1" si="55"/>
        <v>6</v>
      </c>
      <c r="U330" s="18">
        <f ca="1">VLOOKUP(T330,'salary scales'!$A$1:$F$10,S330+1,FALSE)</f>
        <v>1939.17</v>
      </c>
      <c r="V330" s="23">
        <f>VLOOKUP(P330,functions!$A$2:$H$69,5,FALSE)</f>
        <v>1.00064</v>
      </c>
      <c r="X330" s="18">
        <f t="shared" ca="1" si="56"/>
        <v>1940.4110688000001</v>
      </c>
      <c r="Y330" s="18">
        <f t="shared" ca="1" si="57"/>
        <v>155.232885504</v>
      </c>
      <c r="Z330" s="18">
        <f t="shared" ca="1" si="59"/>
        <v>995.87124999999992</v>
      </c>
      <c r="AA330" s="18">
        <f t="shared" ca="1" si="60"/>
        <v>150.38185783200001</v>
      </c>
      <c r="AB330" s="18">
        <f t="shared" ca="1" si="61"/>
        <v>32.986988169600004</v>
      </c>
      <c r="AC330" s="18">
        <f t="shared" ca="1" si="62"/>
        <v>43.465207941119999</v>
      </c>
      <c r="AD330" s="18">
        <f t="shared" ca="1" si="63"/>
        <v>90.229114699199997</v>
      </c>
      <c r="AE330" s="18">
        <f t="shared" ca="1" si="64"/>
        <v>10.478219771520001</v>
      </c>
      <c r="AF330" s="18">
        <f t="shared" ca="1" si="65"/>
        <v>83.745562880000023</v>
      </c>
      <c r="AG330" t="str">
        <f t="shared" si="58"/>
        <v/>
      </c>
    </row>
    <row r="331" spans="1:33" x14ac:dyDescent="0.3">
      <c r="A331" s="2" t="s">
        <v>326</v>
      </c>
      <c r="B331" t="s">
        <v>780</v>
      </c>
      <c r="D331" t="s">
        <v>444</v>
      </c>
      <c r="E331" s="1" t="s">
        <v>410</v>
      </c>
      <c r="F331" s="1" t="s">
        <v>465</v>
      </c>
      <c r="G331" s="7">
        <v>33453</v>
      </c>
      <c r="H331" s="7">
        <v>41108</v>
      </c>
      <c r="I331" s="1" t="s">
        <v>1081</v>
      </c>
      <c r="J331" s="47">
        <v>3</v>
      </c>
      <c r="K331" s="47">
        <v>1</v>
      </c>
      <c r="L331" s="49" t="s">
        <v>1422</v>
      </c>
      <c r="M331" s="6" t="s">
        <v>1281</v>
      </c>
      <c r="N331" s="6" t="s">
        <v>1435</v>
      </c>
      <c r="O331" s="6" t="s">
        <v>1446</v>
      </c>
      <c r="P331" s="12" t="s">
        <v>1053</v>
      </c>
      <c r="Q331" s="15" t="str">
        <f>VLOOKUP(P331,functions!$A$2:$H$69,3,FALSE)</f>
        <v>Production worker</v>
      </c>
      <c r="R331" s="15" t="s">
        <v>1082</v>
      </c>
      <c r="S331" s="17">
        <f>VLOOKUP(P331,functions!$A$2:$H$69,8,FALSE)</f>
        <v>2</v>
      </c>
      <c r="T331" s="17">
        <f t="shared" ca="1" si="55"/>
        <v>6</v>
      </c>
      <c r="U331" s="18">
        <f ca="1">VLOOKUP(T331,'salary scales'!$A$1:$F$10,S331+1,FALSE)</f>
        <v>1939.17</v>
      </c>
      <c r="V331" s="23">
        <f>VLOOKUP(P331,functions!$A$2:$H$69,5,FALSE)</f>
        <v>1.00064</v>
      </c>
      <c r="X331" s="18">
        <f t="shared" ca="1" si="56"/>
        <v>1940.4110688000001</v>
      </c>
      <c r="Y331" s="18">
        <f t="shared" ca="1" si="57"/>
        <v>155.232885504</v>
      </c>
      <c r="Z331" s="18">
        <f t="shared" ca="1" si="59"/>
        <v>995.87124999999992</v>
      </c>
      <c r="AA331" s="18">
        <f t="shared" ca="1" si="60"/>
        <v>150.38185783200001</v>
      </c>
      <c r="AB331" s="18">
        <f t="shared" ca="1" si="61"/>
        <v>32.986988169600004</v>
      </c>
      <c r="AC331" s="18">
        <f t="shared" ca="1" si="62"/>
        <v>43.465207941119999</v>
      </c>
      <c r="AD331" s="18">
        <f t="shared" ca="1" si="63"/>
        <v>90.229114699199997</v>
      </c>
      <c r="AE331" s="18">
        <f t="shared" ca="1" si="64"/>
        <v>10.478219771520001</v>
      </c>
      <c r="AF331" s="18">
        <f t="shared" ca="1" si="65"/>
        <v>83.745562880000023</v>
      </c>
      <c r="AG331" t="str">
        <f t="shared" si="58"/>
        <v/>
      </c>
    </row>
    <row r="332" spans="1:33" x14ac:dyDescent="0.3">
      <c r="A332" s="2" t="s">
        <v>327</v>
      </c>
      <c r="B332" t="s">
        <v>949</v>
      </c>
      <c r="D332" t="s">
        <v>590</v>
      </c>
      <c r="E332" s="1" t="s">
        <v>410</v>
      </c>
      <c r="F332" s="1" t="s">
        <v>465</v>
      </c>
      <c r="G332" s="7">
        <v>23690</v>
      </c>
      <c r="H332" s="7">
        <v>40201</v>
      </c>
      <c r="I332" s="1" t="s">
        <v>1081</v>
      </c>
      <c r="J332" s="47">
        <v>1</v>
      </c>
      <c r="K332" s="47">
        <v>1</v>
      </c>
      <c r="L332" s="49" t="s">
        <v>1422</v>
      </c>
      <c r="M332" s="6" t="s">
        <v>1281</v>
      </c>
      <c r="N332" s="6" t="s">
        <v>1435</v>
      </c>
      <c r="O332" s="6" t="s">
        <v>1466</v>
      </c>
      <c r="P332" s="12" t="s">
        <v>1053</v>
      </c>
      <c r="Q332" s="15" t="str">
        <f>VLOOKUP(P332,functions!$A$2:$H$69,3,FALSE)</f>
        <v>Production worker</v>
      </c>
      <c r="R332" s="15"/>
      <c r="S332" s="17">
        <f>VLOOKUP(P332,functions!$A$2:$H$69,8,FALSE)</f>
        <v>2</v>
      </c>
      <c r="T332" s="17">
        <f t="shared" ca="1" si="55"/>
        <v>8</v>
      </c>
      <c r="U332" s="18">
        <f ca="1">VLOOKUP(T332,'salary scales'!$A$1:$F$10,S332+1,FALSE)</f>
        <v>1939.17</v>
      </c>
      <c r="V332" s="23">
        <f>VLOOKUP(P332,functions!$A$2:$H$69,5,FALSE)</f>
        <v>1.00064</v>
      </c>
      <c r="X332" s="18">
        <f t="shared" ca="1" si="56"/>
        <v>1940.4110688000001</v>
      </c>
      <c r="Y332" s="18">
        <f t="shared" ca="1" si="57"/>
        <v>155.232885504</v>
      </c>
      <c r="Z332" s="18">
        <f t="shared" ca="1" si="59"/>
        <v>995.87124999999992</v>
      </c>
      <c r="AA332" s="18">
        <f t="shared" ca="1" si="60"/>
        <v>150.38185783200001</v>
      </c>
      <c r="AB332" s="18">
        <f t="shared" ca="1" si="61"/>
        <v>32.986988169600004</v>
      </c>
      <c r="AC332" s="18">
        <f t="shared" ca="1" si="62"/>
        <v>43.465207941119999</v>
      </c>
      <c r="AD332" s="18">
        <f t="shared" ca="1" si="63"/>
        <v>90.229114699199997</v>
      </c>
      <c r="AE332" s="18">
        <f t="shared" ca="1" si="64"/>
        <v>10.478219771520001</v>
      </c>
      <c r="AF332" s="18">
        <f t="shared" ca="1" si="65"/>
        <v>83.745562880000023</v>
      </c>
      <c r="AG332" t="str">
        <f t="shared" si="58"/>
        <v/>
      </c>
    </row>
    <row r="333" spans="1:33" x14ac:dyDescent="0.3">
      <c r="A333" s="2" t="s">
        <v>328</v>
      </c>
      <c r="B333" t="s">
        <v>973</v>
      </c>
      <c r="D333" t="s">
        <v>640</v>
      </c>
      <c r="E333" s="1" t="s">
        <v>410</v>
      </c>
      <c r="F333" s="1" t="s">
        <v>465</v>
      </c>
      <c r="G333" s="7">
        <v>32778</v>
      </c>
      <c r="H333" s="7">
        <v>41527</v>
      </c>
      <c r="I333" s="1" t="s">
        <v>1081</v>
      </c>
      <c r="M333" s="6" t="s">
        <v>1281</v>
      </c>
      <c r="N333" s="6" t="s">
        <v>1438</v>
      </c>
      <c r="O333" s="6" t="s">
        <v>1448</v>
      </c>
      <c r="P333" s="12" t="s">
        <v>1060</v>
      </c>
      <c r="Q333" s="15" t="str">
        <f>VLOOKUP(P333,functions!$A$2:$H$69,3,FALSE)</f>
        <v>Logistics employee loading and unloading</v>
      </c>
      <c r="R333" s="15"/>
      <c r="S333" s="17">
        <f>VLOOKUP(P333,functions!$A$2:$H$69,8,FALSE)</f>
        <v>1</v>
      </c>
      <c r="T333" s="17">
        <f t="shared" ca="1" si="55"/>
        <v>5</v>
      </c>
      <c r="U333" s="18">
        <f ca="1">VLOOKUP(T333,'salary scales'!$A$1:$F$10,S333+1,FALSE)</f>
        <v>1829.7</v>
      </c>
      <c r="V333" s="23">
        <f>VLOOKUP(P333,functions!$A$2:$H$69,5,FALSE)</f>
        <v>1</v>
      </c>
      <c r="X333" s="18">
        <f t="shared" ca="1" si="56"/>
        <v>1829.7</v>
      </c>
      <c r="Y333" s="18">
        <f t="shared" ca="1" si="57"/>
        <v>146.376</v>
      </c>
      <c r="Z333" s="18">
        <f t="shared" ca="1" si="59"/>
        <v>995.87124999999992</v>
      </c>
      <c r="AA333" s="18">
        <f t="shared" ca="1" si="60"/>
        <v>141.80175</v>
      </c>
      <c r="AB333" s="18">
        <f t="shared" ca="1" si="61"/>
        <v>31.104900000000004</v>
      </c>
      <c r="AC333" s="18">
        <f t="shared" ca="1" si="62"/>
        <v>40.985280000000003</v>
      </c>
      <c r="AD333" s="18">
        <f t="shared" ca="1" si="63"/>
        <v>85.081050000000005</v>
      </c>
      <c r="AE333" s="18">
        <f t="shared" ca="1" si="64"/>
        <v>9.8803800000000006</v>
      </c>
      <c r="AF333" s="18">
        <f t="shared" ca="1" si="65"/>
        <v>72.745000000000005</v>
      </c>
      <c r="AG333" t="str">
        <f t="shared" si="58"/>
        <v/>
      </c>
    </row>
    <row r="334" spans="1:33" x14ac:dyDescent="0.3">
      <c r="A334" s="2" t="s">
        <v>329</v>
      </c>
      <c r="B334" t="s">
        <v>973</v>
      </c>
      <c r="D334" t="s">
        <v>641</v>
      </c>
      <c r="E334" s="1" t="s">
        <v>410</v>
      </c>
      <c r="F334" s="1" t="s">
        <v>465</v>
      </c>
      <c r="G334" s="7">
        <v>31196</v>
      </c>
      <c r="H334" s="7">
        <v>41156</v>
      </c>
      <c r="I334" s="1" t="s">
        <v>1081</v>
      </c>
      <c r="J334" s="47">
        <v>3</v>
      </c>
      <c r="K334" s="47">
        <v>1</v>
      </c>
      <c r="L334" s="49" t="s">
        <v>1422</v>
      </c>
      <c r="M334" s="6" t="s">
        <v>1281</v>
      </c>
      <c r="N334" s="6" t="s">
        <v>1438</v>
      </c>
      <c r="O334" s="6" t="s">
        <v>1448</v>
      </c>
      <c r="P334" s="12" t="s">
        <v>1060</v>
      </c>
      <c r="Q334" s="15" t="str">
        <f>VLOOKUP(P334,functions!$A$2:$H$69,3,FALSE)</f>
        <v>Logistics employee loading and unloading</v>
      </c>
      <c r="R334" s="15"/>
      <c r="S334" s="17">
        <f>VLOOKUP(P334,functions!$A$2:$H$69,8,FALSE)</f>
        <v>1</v>
      </c>
      <c r="T334" s="17">
        <f t="shared" ca="1" si="55"/>
        <v>6</v>
      </c>
      <c r="U334" s="18">
        <f ca="1">VLOOKUP(T334,'salary scales'!$A$1:$F$10,S334+1,FALSE)</f>
        <v>1861.13</v>
      </c>
      <c r="V334" s="23">
        <f>VLOOKUP(P334,functions!$A$2:$H$69,5,FALSE)</f>
        <v>1</v>
      </c>
      <c r="X334" s="18">
        <f t="shared" ca="1" si="56"/>
        <v>1861.13</v>
      </c>
      <c r="Y334" s="18">
        <f t="shared" ca="1" si="57"/>
        <v>148.8904</v>
      </c>
      <c r="Z334" s="18">
        <f t="shared" ca="1" si="59"/>
        <v>995.87124999999992</v>
      </c>
      <c r="AA334" s="18">
        <f t="shared" ca="1" si="60"/>
        <v>144.23757500000002</v>
      </c>
      <c r="AB334" s="18">
        <f t="shared" ca="1" si="61"/>
        <v>31.639210000000006</v>
      </c>
      <c r="AC334" s="18">
        <f t="shared" ca="1" si="62"/>
        <v>41.689312000000001</v>
      </c>
      <c r="AD334" s="18">
        <f t="shared" ca="1" si="63"/>
        <v>86.542545000000004</v>
      </c>
      <c r="AE334" s="18">
        <f t="shared" ca="1" si="64"/>
        <v>10.050102000000001</v>
      </c>
      <c r="AF334" s="18">
        <f t="shared" ca="1" si="65"/>
        <v>75.888000000000019</v>
      </c>
      <c r="AG334" t="str">
        <f t="shared" si="58"/>
        <v/>
      </c>
    </row>
    <row r="335" spans="1:33" x14ac:dyDescent="0.3">
      <c r="A335" s="2" t="s">
        <v>330</v>
      </c>
      <c r="B335" t="s">
        <v>793</v>
      </c>
      <c r="C335" t="s">
        <v>741</v>
      </c>
      <c r="D335" t="s">
        <v>686</v>
      </c>
      <c r="E335" s="1" t="s">
        <v>1467</v>
      </c>
      <c r="F335" s="1" t="s">
        <v>465</v>
      </c>
      <c r="G335" s="7">
        <v>20534</v>
      </c>
      <c r="H335" s="7">
        <v>39322</v>
      </c>
      <c r="I335" s="1" t="s">
        <v>1081</v>
      </c>
      <c r="M335" s="6" t="s">
        <v>1283</v>
      </c>
      <c r="N335" s="6" t="s">
        <v>1440</v>
      </c>
      <c r="O335" s="6" t="s">
        <v>1450</v>
      </c>
      <c r="P335" s="12" t="s">
        <v>1054</v>
      </c>
      <c r="Q335" s="15" t="str">
        <f>VLOOKUP(P335,functions!$A$2:$H$69,3,FALSE)</f>
        <v>Production assistant</v>
      </c>
      <c r="R335" s="15"/>
      <c r="S335" s="17">
        <f>VLOOKUP(P335,functions!$A$2:$H$69,8,FALSE)</f>
        <v>1</v>
      </c>
      <c r="T335" s="17">
        <f t="shared" ca="1" si="55"/>
        <v>11</v>
      </c>
      <c r="U335" s="18" t="e">
        <f ca="1">VLOOKUP(T335,'salary scales'!$A$1:$F$10,S335+1,FALSE)</f>
        <v>#N/A</v>
      </c>
      <c r="V335" s="23">
        <f>VLOOKUP(P335,functions!$A$2:$H$69,5,FALSE)</f>
        <v>1.00064</v>
      </c>
      <c r="X335" s="18" t="e">
        <f t="shared" ca="1" si="56"/>
        <v>#N/A</v>
      </c>
      <c r="Y335" s="18" t="e">
        <f t="shared" ca="1" si="57"/>
        <v>#N/A</v>
      </c>
      <c r="Z335" s="18" t="e">
        <f t="shared" ca="1" si="59"/>
        <v>#N/A</v>
      </c>
      <c r="AA335" s="18" t="e">
        <f t="shared" ca="1" si="60"/>
        <v>#N/A</v>
      </c>
      <c r="AB335" s="18" t="e">
        <f t="shared" ca="1" si="61"/>
        <v>#N/A</v>
      </c>
      <c r="AC335" s="18" t="e">
        <f t="shared" ca="1" si="62"/>
        <v>#N/A</v>
      </c>
      <c r="AD335" s="18" t="e">
        <f t="shared" ca="1" si="63"/>
        <v>#N/A</v>
      </c>
      <c r="AE335" s="18" t="e">
        <f t="shared" ca="1" si="64"/>
        <v>#N/A</v>
      </c>
      <c r="AF335" s="18" t="e">
        <f t="shared" ca="1" si="65"/>
        <v>#N/A</v>
      </c>
      <c r="AG335" t="str">
        <f t="shared" si="58"/>
        <v/>
      </c>
    </row>
    <row r="336" spans="1:33" x14ac:dyDescent="0.3">
      <c r="A336" s="2" t="s">
        <v>331</v>
      </c>
      <c r="B336" t="s">
        <v>801</v>
      </c>
      <c r="D336" t="s">
        <v>457</v>
      </c>
      <c r="E336" s="1" t="s">
        <v>410</v>
      </c>
      <c r="F336" s="1" t="s">
        <v>465</v>
      </c>
      <c r="G336" s="7">
        <v>22736</v>
      </c>
      <c r="H336" s="7">
        <v>41441</v>
      </c>
      <c r="I336" s="1" t="s">
        <v>1081</v>
      </c>
      <c r="J336" s="47">
        <v>1</v>
      </c>
      <c r="K336" s="47">
        <v>1</v>
      </c>
      <c r="L336" s="49" t="s">
        <v>1424</v>
      </c>
      <c r="M336" s="6" t="s">
        <v>1281</v>
      </c>
      <c r="N336" s="6" t="s">
        <v>1435</v>
      </c>
      <c r="O336" s="6" t="s">
        <v>1464</v>
      </c>
      <c r="P336" s="12" t="s">
        <v>1051</v>
      </c>
      <c r="Q336" s="15" t="str">
        <f>VLOOKUP(P336,functions!$A$2:$H$69,3,FALSE)</f>
        <v>Planner</v>
      </c>
      <c r="R336" s="15"/>
      <c r="S336" s="17">
        <f>VLOOKUP(P336,functions!$A$2:$H$69,8,FALSE)</f>
        <v>3</v>
      </c>
      <c r="T336" s="17">
        <f t="shared" ca="1" si="55"/>
        <v>5</v>
      </c>
      <c r="U336" s="18">
        <f ca="1">VLOOKUP(T336,'salary scales'!$A$1:$F$10,S336+1,FALSE)</f>
        <v>1975.67</v>
      </c>
      <c r="V336" s="23">
        <f>VLOOKUP(P336,functions!$A$2:$H$69,5,FALSE)</f>
        <v>1</v>
      </c>
      <c r="X336" s="18">
        <f t="shared" ca="1" si="56"/>
        <v>1975.67</v>
      </c>
      <c r="Y336" s="18">
        <f t="shared" ca="1" si="57"/>
        <v>158.05360000000002</v>
      </c>
      <c r="Z336" s="18">
        <f t="shared" ca="1" si="59"/>
        <v>995.87124999999992</v>
      </c>
      <c r="AA336" s="18">
        <f t="shared" ca="1" si="60"/>
        <v>153.11442500000001</v>
      </c>
      <c r="AB336" s="18">
        <f t="shared" ca="1" si="61"/>
        <v>33.586390000000002</v>
      </c>
      <c r="AC336" s="18">
        <f t="shared" ca="1" si="62"/>
        <v>44.255008000000004</v>
      </c>
      <c r="AD336" s="18">
        <f t="shared" ca="1" si="63"/>
        <v>91.868655000000004</v>
      </c>
      <c r="AE336" s="18">
        <f t="shared" ca="1" si="64"/>
        <v>10.668618</v>
      </c>
      <c r="AF336" s="18">
        <f t="shared" ca="1" si="65"/>
        <v>87.342000000000013</v>
      </c>
      <c r="AG336">
        <f t="shared" si="58"/>
        <v>1</v>
      </c>
    </row>
    <row r="337" spans="1:33" x14ac:dyDescent="0.3">
      <c r="A337" s="2" t="s">
        <v>332</v>
      </c>
      <c r="B337" t="s">
        <v>764</v>
      </c>
      <c r="C337" t="s">
        <v>743</v>
      </c>
      <c r="D337" t="s">
        <v>669</v>
      </c>
      <c r="E337" s="1" t="s">
        <v>1467</v>
      </c>
      <c r="F337" s="1" t="s">
        <v>465</v>
      </c>
      <c r="G337" s="7">
        <v>28876</v>
      </c>
      <c r="H337" s="7">
        <v>39676</v>
      </c>
      <c r="I337" s="1" t="s">
        <v>1081</v>
      </c>
      <c r="M337" s="6" t="s">
        <v>1281</v>
      </c>
      <c r="N337" s="6" t="s">
        <v>1435</v>
      </c>
      <c r="O337" s="6" t="s">
        <v>1446</v>
      </c>
      <c r="P337" s="12" t="s">
        <v>1054</v>
      </c>
      <c r="Q337" s="15" t="str">
        <f>VLOOKUP(P337,functions!$A$2:$H$69,3,FALSE)</f>
        <v>Production assistant</v>
      </c>
      <c r="R337" s="15"/>
      <c r="S337" s="17">
        <f>VLOOKUP(P337,functions!$A$2:$H$69,8,FALSE)</f>
        <v>1</v>
      </c>
      <c r="T337" s="17">
        <f t="shared" ca="1" si="55"/>
        <v>10</v>
      </c>
      <c r="U337" s="18" t="e">
        <f ca="1">VLOOKUP(T337,'salary scales'!$A$1:$F$10,S337+1,FALSE)</f>
        <v>#N/A</v>
      </c>
      <c r="V337" s="23">
        <f>VLOOKUP(P337,functions!$A$2:$H$69,5,FALSE)</f>
        <v>1.00064</v>
      </c>
      <c r="X337" s="18" t="e">
        <f t="shared" ca="1" si="56"/>
        <v>#N/A</v>
      </c>
      <c r="Y337" s="18" t="e">
        <f t="shared" ca="1" si="57"/>
        <v>#N/A</v>
      </c>
      <c r="Z337" s="18" t="e">
        <f t="shared" ca="1" si="59"/>
        <v>#N/A</v>
      </c>
      <c r="AA337" s="18" t="e">
        <f t="shared" ca="1" si="60"/>
        <v>#N/A</v>
      </c>
      <c r="AB337" s="18" t="e">
        <f t="shared" ca="1" si="61"/>
        <v>#N/A</v>
      </c>
      <c r="AC337" s="18" t="e">
        <f t="shared" ca="1" si="62"/>
        <v>#N/A</v>
      </c>
      <c r="AD337" s="18" t="e">
        <f t="shared" ca="1" si="63"/>
        <v>#N/A</v>
      </c>
      <c r="AE337" s="18" t="e">
        <f t="shared" ca="1" si="64"/>
        <v>#N/A</v>
      </c>
      <c r="AF337" s="18" t="e">
        <f t="shared" ca="1" si="65"/>
        <v>#N/A</v>
      </c>
      <c r="AG337" t="str">
        <f t="shared" si="58"/>
        <v/>
      </c>
    </row>
    <row r="338" spans="1:33" x14ac:dyDescent="0.3">
      <c r="A338" s="2" t="s">
        <v>333</v>
      </c>
      <c r="B338" t="s">
        <v>764</v>
      </c>
      <c r="C338" t="s">
        <v>743</v>
      </c>
      <c r="D338" t="s">
        <v>670</v>
      </c>
      <c r="E338" s="1" t="s">
        <v>1467</v>
      </c>
      <c r="F338" s="1" t="s">
        <v>465</v>
      </c>
      <c r="G338" s="7">
        <v>34210</v>
      </c>
      <c r="H338" s="7">
        <v>40596</v>
      </c>
      <c r="I338" s="1" t="s">
        <v>1295</v>
      </c>
      <c r="J338" s="47">
        <v>101</v>
      </c>
      <c r="K338" s="47">
        <v>3</v>
      </c>
      <c r="L338" s="49" t="s">
        <v>1433</v>
      </c>
      <c r="M338" s="6" t="s">
        <v>1281</v>
      </c>
      <c r="N338" s="6" t="s">
        <v>1405</v>
      </c>
      <c r="O338" s="6" t="s">
        <v>1279</v>
      </c>
      <c r="P338" s="12" t="s">
        <v>1066</v>
      </c>
      <c r="Q338" s="15" t="str">
        <f>VLOOKUP(P338,functions!$A$2:$H$69,3,FALSE)</f>
        <v>restaurant employee</v>
      </c>
      <c r="R338" s="15" t="s">
        <v>1082</v>
      </c>
      <c r="S338" s="17">
        <f>VLOOKUP(P338,functions!$A$2:$H$69,8,FALSE)</f>
        <v>2</v>
      </c>
      <c r="T338" s="17">
        <f t="shared" ca="1" si="55"/>
        <v>7</v>
      </c>
      <c r="U338" s="18">
        <f ca="1">VLOOKUP(T338,'salary scales'!$A$1:$F$10,S338+1,FALSE)</f>
        <v>1939.17</v>
      </c>
      <c r="V338" s="23">
        <f>VLOOKUP(P338,functions!$A$2:$H$69,5,FALSE)</f>
        <v>1</v>
      </c>
      <c r="X338" s="18">
        <f t="shared" ca="1" si="56"/>
        <v>1939.17</v>
      </c>
      <c r="Y338" s="18">
        <f t="shared" ca="1" si="57"/>
        <v>155.1336</v>
      </c>
      <c r="Z338" s="18">
        <f t="shared" ca="1" si="59"/>
        <v>995.87124999999992</v>
      </c>
      <c r="AA338" s="18">
        <f t="shared" ca="1" si="60"/>
        <v>150.285675</v>
      </c>
      <c r="AB338" s="18">
        <f t="shared" ca="1" si="61"/>
        <v>32.965890000000002</v>
      </c>
      <c r="AC338" s="18">
        <f t="shared" ca="1" si="62"/>
        <v>43.437407999999998</v>
      </c>
      <c r="AD338" s="18">
        <f t="shared" ca="1" si="63"/>
        <v>90.171405000000007</v>
      </c>
      <c r="AE338" s="18">
        <f t="shared" ca="1" si="64"/>
        <v>10.471518000000001</v>
      </c>
      <c r="AF338" s="18">
        <f t="shared" ca="1" si="65"/>
        <v>83.692000000000007</v>
      </c>
      <c r="AG338" t="str">
        <f t="shared" si="58"/>
        <v/>
      </c>
    </row>
    <row r="339" spans="1:33" x14ac:dyDescent="0.3">
      <c r="A339" s="2" t="s">
        <v>334</v>
      </c>
      <c r="B339" t="s">
        <v>764</v>
      </c>
      <c r="C339" t="s">
        <v>743</v>
      </c>
      <c r="D339" t="s">
        <v>432</v>
      </c>
      <c r="E339" s="1" t="s">
        <v>410</v>
      </c>
      <c r="F339" s="1" t="s">
        <v>465</v>
      </c>
      <c r="G339" s="7">
        <v>27625</v>
      </c>
      <c r="H339" s="7">
        <v>41197</v>
      </c>
      <c r="I339" s="1" t="s">
        <v>1081</v>
      </c>
      <c r="J339" s="47">
        <v>6</v>
      </c>
      <c r="K339" s="47">
        <v>3</v>
      </c>
      <c r="L339" s="49" t="s">
        <v>1422</v>
      </c>
      <c r="M339" s="6" t="s">
        <v>1281</v>
      </c>
      <c r="N339" s="6" t="s">
        <v>1435</v>
      </c>
      <c r="O339" s="6" t="s">
        <v>1446</v>
      </c>
      <c r="P339" s="12" t="s">
        <v>1053</v>
      </c>
      <c r="Q339" s="15" t="str">
        <f>VLOOKUP(P339,functions!$A$2:$H$69,3,FALSE)</f>
        <v>Production worker</v>
      </c>
      <c r="R339" s="15"/>
      <c r="S339" s="17">
        <f>VLOOKUP(P339,functions!$A$2:$H$69,8,FALSE)</f>
        <v>2</v>
      </c>
      <c r="T339" s="17">
        <f t="shared" ca="1" si="55"/>
        <v>6</v>
      </c>
      <c r="U339" s="18">
        <f ca="1">VLOOKUP(T339,'salary scales'!$A$1:$F$10,S339+1,FALSE)</f>
        <v>1939.17</v>
      </c>
      <c r="V339" s="23">
        <f>VLOOKUP(P339,functions!$A$2:$H$69,5,FALSE)</f>
        <v>1.00064</v>
      </c>
      <c r="X339" s="18">
        <f t="shared" ca="1" si="56"/>
        <v>1940.4110688000001</v>
      </c>
      <c r="Y339" s="18">
        <f t="shared" ca="1" si="57"/>
        <v>155.232885504</v>
      </c>
      <c r="Z339" s="18">
        <f t="shared" ca="1" si="59"/>
        <v>995.87124999999992</v>
      </c>
      <c r="AA339" s="18">
        <f t="shared" ca="1" si="60"/>
        <v>150.38185783200001</v>
      </c>
      <c r="AB339" s="18">
        <f t="shared" ca="1" si="61"/>
        <v>32.986988169600004</v>
      </c>
      <c r="AC339" s="18">
        <f t="shared" ca="1" si="62"/>
        <v>43.465207941119999</v>
      </c>
      <c r="AD339" s="18">
        <f t="shared" ca="1" si="63"/>
        <v>90.229114699199997</v>
      </c>
      <c r="AE339" s="18">
        <f t="shared" ca="1" si="64"/>
        <v>10.478219771520001</v>
      </c>
      <c r="AF339" s="18">
        <f t="shared" ca="1" si="65"/>
        <v>83.745562880000023</v>
      </c>
      <c r="AG339" t="str">
        <f t="shared" si="58"/>
        <v/>
      </c>
    </row>
    <row r="340" spans="1:33" x14ac:dyDescent="0.3">
      <c r="A340" s="2" t="s">
        <v>335</v>
      </c>
      <c r="B340" t="s">
        <v>792</v>
      </c>
      <c r="D340" t="s">
        <v>515</v>
      </c>
      <c r="E340" s="1" t="s">
        <v>410</v>
      </c>
      <c r="F340" s="1" t="s">
        <v>465</v>
      </c>
      <c r="G340" s="7">
        <v>33483</v>
      </c>
      <c r="H340" s="7">
        <v>39964</v>
      </c>
      <c r="I340" s="1" t="s">
        <v>1081</v>
      </c>
      <c r="M340" s="6" t="s">
        <v>1281</v>
      </c>
      <c r="N340" s="6" t="s">
        <v>1044</v>
      </c>
      <c r="O340" s="6" t="s">
        <v>1274</v>
      </c>
      <c r="P340" s="12" t="s">
        <v>1014</v>
      </c>
      <c r="Q340" s="15" t="str">
        <f>VLOOKUP(P340,functions!$A$2:$H$69,3,FALSE)</f>
        <v>Graphic designer</v>
      </c>
      <c r="R340" s="15"/>
      <c r="S340" s="17">
        <f>VLOOKUP(P340,functions!$A$2:$H$69,8,FALSE)</f>
        <v>4</v>
      </c>
      <c r="T340" s="17">
        <f t="shared" ca="1" si="55"/>
        <v>9</v>
      </c>
      <c r="U340" s="18">
        <f ca="1">VLOOKUP(T340,'salary scales'!$A$1:$F$10,S340+1,FALSE)</f>
        <v>2277.9499999999998</v>
      </c>
      <c r="V340" s="23">
        <f>VLOOKUP(P340,functions!$A$2:$H$69,5,FALSE)</f>
        <v>1</v>
      </c>
      <c r="X340" s="18">
        <f t="shared" ca="1" si="56"/>
        <v>2277.9499999999998</v>
      </c>
      <c r="Y340" s="18">
        <f t="shared" ca="1" si="57"/>
        <v>182.23599999999999</v>
      </c>
      <c r="Z340" s="18">
        <f t="shared" ca="1" si="59"/>
        <v>995.87124999999992</v>
      </c>
      <c r="AA340" s="18">
        <f t="shared" ca="1" si="60"/>
        <v>176.54112499999999</v>
      </c>
      <c r="AB340" s="18">
        <f t="shared" ca="1" si="61"/>
        <v>38.725149999999999</v>
      </c>
      <c r="AC340" s="18">
        <f t="shared" ca="1" si="62"/>
        <v>51.026079999999993</v>
      </c>
      <c r="AD340" s="18">
        <f t="shared" ca="1" si="63"/>
        <v>105.92467499999999</v>
      </c>
      <c r="AE340" s="18">
        <f t="shared" ca="1" si="64"/>
        <v>12.300929999999999</v>
      </c>
      <c r="AF340" s="18">
        <f t="shared" ca="1" si="65"/>
        <v>117.57</v>
      </c>
      <c r="AG340" t="str">
        <f t="shared" si="58"/>
        <v/>
      </c>
    </row>
    <row r="341" spans="1:33" x14ac:dyDescent="0.3">
      <c r="A341" s="2" t="s">
        <v>336</v>
      </c>
      <c r="B341" t="s">
        <v>792</v>
      </c>
      <c r="D341" t="s">
        <v>430</v>
      </c>
      <c r="E341" s="1" t="s">
        <v>410</v>
      </c>
      <c r="F341" s="1" t="s">
        <v>465</v>
      </c>
      <c r="G341" s="7">
        <v>29017</v>
      </c>
      <c r="H341" s="7">
        <v>40978</v>
      </c>
      <c r="I341" s="1" t="s">
        <v>1081</v>
      </c>
      <c r="J341" s="47">
        <v>2</v>
      </c>
      <c r="K341" s="47">
        <v>1</v>
      </c>
      <c r="L341" s="49" t="s">
        <v>1422</v>
      </c>
      <c r="M341" s="6" t="s">
        <v>1281</v>
      </c>
      <c r="N341" s="6" t="s">
        <v>1435</v>
      </c>
      <c r="O341" s="6" t="s">
        <v>1446</v>
      </c>
      <c r="P341" s="12" t="s">
        <v>1053</v>
      </c>
      <c r="Q341" s="15" t="str">
        <f>VLOOKUP(P341,functions!$A$2:$H$69,3,FALSE)</f>
        <v>Production worker</v>
      </c>
      <c r="R341" s="15" t="s">
        <v>1082</v>
      </c>
      <c r="S341" s="17">
        <f>VLOOKUP(P341,functions!$A$2:$H$69,8,FALSE)</f>
        <v>2</v>
      </c>
      <c r="T341" s="17">
        <f t="shared" ca="1" si="55"/>
        <v>6</v>
      </c>
      <c r="U341" s="18">
        <f ca="1">VLOOKUP(T341,'salary scales'!$A$1:$F$10,S341+1,FALSE)</f>
        <v>1939.17</v>
      </c>
      <c r="V341" s="23">
        <f>VLOOKUP(P341,functions!$A$2:$H$69,5,FALSE)</f>
        <v>1.00064</v>
      </c>
      <c r="X341" s="18">
        <f t="shared" ca="1" si="56"/>
        <v>1940.4110688000001</v>
      </c>
      <c r="Y341" s="18">
        <f t="shared" ca="1" si="57"/>
        <v>155.232885504</v>
      </c>
      <c r="Z341" s="18">
        <f t="shared" ca="1" si="59"/>
        <v>995.87124999999992</v>
      </c>
      <c r="AA341" s="18">
        <f t="shared" ca="1" si="60"/>
        <v>150.38185783200001</v>
      </c>
      <c r="AB341" s="18">
        <f t="shared" ca="1" si="61"/>
        <v>32.986988169600004</v>
      </c>
      <c r="AC341" s="18">
        <f t="shared" ca="1" si="62"/>
        <v>43.465207941119999</v>
      </c>
      <c r="AD341" s="18">
        <f t="shared" ca="1" si="63"/>
        <v>90.229114699199997</v>
      </c>
      <c r="AE341" s="18">
        <f t="shared" ca="1" si="64"/>
        <v>10.478219771520001</v>
      </c>
      <c r="AF341" s="18">
        <f t="shared" ca="1" si="65"/>
        <v>83.745562880000023</v>
      </c>
      <c r="AG341" t="str">
        <f t="shared" si="58"/>
        <v/>
      </c>
    </row>
    <row r="342" spans="1:33" x14ac:dyDescent="0.3">
      <c r="A342" s="2" t="s">
        <v>337</v>
      </c>
      <c r="B342" t="s">
        <v>792</v>
      </c>
      <c r="D342" t="s">
        <v>452</v>
      </c>
      <c r="E342" s="1" t="s">
        <v>410</v>
      </c>
      <c r="F342" s="1" t="s">
        <v>465</v>
      </c>
      <c r="G342" s="7">
        <v>23002</v>
      </c>
      <c r="H342" s="7">
        <v>40443</v>
      </c>
      <c r="I342" s="1" t="s">
        <v>1081</v>
      </c>
      <c r="M342" s="6" t="s">
        <v>1281</v>
      </c>
      <c r="N342" s="6" t="s">
        <v>1335</v>
      </c>
      <c r="O342" s="6" t="s">
        <v>1046</v>
      </c>
      <c r="P342" s="12" t="s">
        <v>1025</v>
      </c>
      <c r="Q342" s="15" t="str">
        <f>VLOOKUP(P342,functions!$A$2:$H$69,3,FALSE)</f>
        <v>Marketeer</v>
      </c>
      <c r="R342" s="15"/>
      <c r="S342" s="17">
        <f>VLOOKUP(P342,functions!$A$2:$H$69,8,FALSE)</f>
        <v>2</v>
      </c>
      <c r="T342" s="17">
        <f t="shared" ca="1" si="55"/>
        <v>8</v>
      </c>
      <c r="U342" s="18">
        <f ca="1">VLOOKUP(T342,'salary scales'!$A$1:$F$10,S342+1,FALSE)</f>
        <v>1939.17</v>
      </c>
      <c r="V342" s="23">
        <f>VLOOKUP(P342,functions!$A$2:$H$69,5,FALSE)</f>
        <v>0.6</v>
      </c>
      <c r="X342" s="18">
        <f t="shared" ca="1" si="56"/>
        <v>1163.502</v>
      </c>
      <c r="Y342" s="18">
        <f t="shared" ca="1" si="57"/>
        <v>93.080159999999992</v>
      </c>
      <c r="Z342" s="18">
        <f t="shared" ca="1" si="59"/>
        <v>995.87124999999992</v>
      </c>
      <c r="AA342" s="18">
        <f t="shared" ca="1" si="60"/>
        <v>90.171404999999993</v>
      </c>
      <c r="AB342" s="18">
        <f t="shared" ca="1" si="61"/>
        <v>19.779534000000002</v>
      </c>
      <c r="AC342" s="18">
        <f t="shared" ca="1" si="62"/>
        <v>26.062444799999998</v>
      </c>
      <c r="AD342" s="18">
        <f t="shared" ca="1" si="63"/>
        <v>54.102843</v>
      </c>
      <c r="AE342" s="18">
        <f t="shared" ca="1" si="64"/>
        <v>6.2829107999999998</v>
      </c>
      <c r="AF342" s="18">
        <f t="shared" ca="1" si="65"/>
        <v>50.215199999999996</v>
      </c>
      <c r="AG342" t="str">
        <f t="shared" si="58"/>
        <v/>
      </c>
    </row>
    <row r="343" spans="1:33" x14ac:dyDescent="0.3">
      <c r="A343" s="2" t="s">
        <v>338</v>
      </c>
      <c r="B343" t="s">
        <v>792</v>
      </c>
      <c r="D343" t="s">
        <v>503</v>
      </c>
      <c r="E343" s="1" t="s">
        <v>410</v>
      </c>
      <c r="F343" s="1" t="s">
        <v>465</v>
      </c>
      <c r="G343" s="7">
        <v>31728</v>
      </c>
      <c r="H343" s="7">
        <v>40774</v>
      </c>
      <c r="I343" s="1" t="s">
        <v>1081</v>
      </c>
      <c r="J343" s="47">
        <v>322</v>
      </c>
      <c r="K343" s="47">
        <v>4</v>
      </c>
      <c r="L343" s="49" t="s">
        <v>1291</v>
      </c>
      <c r="M343" s="6" t="s">
        <v>1281</v>
      </c>
      <c r="N343" s="6" t="s">
        <v>1335</v>
      </c>
      <c r="O343" s="6" t="s">
        <v>1453</v>
      </c>
      <c r="P343" s="12" t="s">
        <v>1019</v>
      </c>
      <c r="Q343" s="15" t="str">
        <f>VLOOKUP(P343,functions!$A$2:$H$69,3,FALSE)</f>
        <v>Sales employee field service</v>
      </c>
      <c r="R343" s="15"/>
      <c r="S343" s="17">
        <f>VLOOKUP(P343,functions!$A$2:$H$69,8,FALSE)</f>
        <v>3</v>
      </c>
      <c r="T343" s="17">
        <f t="shared" ca="1" si="55"/>
        <v>7</v>
      </c>
      <c r="U343" s="18">
        <f ca="1">VLOOKUP(T343,'salary scales'!$A$1:$F$10,S343+1,FALSE)</f>
        <v>2074.52</v>
      </c>
      <c r="V343" s="23">
        <f>VLOOKUP(P343,functions!$A$2:$H$69,5,FALSE)</f>
        <v>1</v>
      </c>
      <c r="X343" s="18">
        <f t="shared" ca="1" si="56"/>
        <v>2074.52</v>
      </c>
      <c r="Y343" s="18">
        <f t="shared" ca="1" si="57"/>
        <v>165.9616</v>
      </c>
      <c r="Z343" s="18">
        <f t="shared" ca="1" si="59"/>
        <v>995.87124999999992</v>
      </c>
      <c r="AA343" s="18">
        <f t="shared" ca="1" si="60"/>
        <v>160.77529999999999</v>
      </c>
      <c r="AB343" s="18">
        <f t="shared" ca="1" si="61"/>
        <v>35.266840000000002</v>
      </c>
      <c r="AC343" s="18">
        <f t="shared" ca="1" si="62"/>
        <v>46.469248</v>
      </c>
      <c r="AD343" s="18">
        <f t="shared" ca="1" si="63"/>
        <v>96.465180000000004</v>
      </c>
      <c r="AE343" s="18">
        <f t="shared" ca="1" si="64"/>
        <v>11.202408</v>
      </c>
      <c r="AF343" s="18">
        <f t="shared" ca="1" si="65"/>
        <v>97.227000000000004</v>
      </c>
      <c r="AG343" t="str">
        <f t="shared" si="58"/>
        <v/>
      </c>
    </row>
    <row r="344" spans="1:33" x14ac:dyDescent="0.3">
      <c r="A344" s="2" t="s">
        <v>339</v>
      </c>
      <c r="B344" t="s">
        <v>787</v>
      </c>
      <c r="C344" t="s">
        <v>741</v>
      </c>
      <c r="D344" t="s">
        <v>423</v>
      </c>
      <c r="E344" s="1" t="s">
        <v>410</v>
      </c>
      <c r="F344" s="1" t="s">
        <v>465</v>
      </c>
      <c r="G344" s="7">
        <v>25214</v>
      </c>
      <c r="H344" s="7">
        <v>40350</v>
      </c>
      <c r="I344" s="1" t="s">
        <v>1081</v>
      </c>
      <c r="J344" s="47">
        <v>1</v>
      </c>
      <c r="K344" s="47">
        <v>1</v>
      </c>
      <c r="L344" s="49" t="s">
        <v>1423</v>
      </c>
      <c r="M344" s="6" t="s">
        <v>1281</v>
      </c>
      <c r="N344" s="6" t="s">
        <v>1403</v>
      </c>
      <c r="O344" s="6" t="s">
        <v>1286</v>
      </c>
      <c r="P344" s="12" t="s">
        <v>999</v>
      </c>
      <c r="Q344" s="15" t="str">
        <f>VLOOKUP(P344,functions!$A$2:$H$69,3,FALSE)</f>
        <v>Head of HRM</v>
      </c>
      <c r="R344" s="15"/>
      <c r="S344" s="17">
        <f>VLOOKUP(P344,functions!$A$2:$H$69,8,FALSE)</f>
        <v>5</v>
      </c>
      <c r="T344" s="17">
        <f t="shared" ca="1" si="55"/>
        <v>8</v>
      </c>
      <c r="U344" s="18">
        <f ca="1">VLOOKUP(T344,'salary scales'!$A$1:$F$10,S344+1,FALSE)</f>
        <v>2958.29</v>
      </c>
      <c r="V344" s="23">
        <f>VLOOKUP(P344,functions!$A$2:$H$69,5,FALSE)</f>
        <v>1</v>
      </c>
      <c r="X344" s="18">
        <f t="shared" ca="1" si="56"/>
        <v>2958.29</v>
      </c>
      <c r="Y344" s="18">
        <f t="shared" ca="1" si="57"/>
        <v>236.66319999999999</v>
      </c>
      <c r="Z344" s="18">
        <f t="shared" ca="1" si="59"/>
        <v>995.87124999999992</v>
      </c>
      <c r="AA344" s="18">
        <f t="shared" ca="1" si="60"/>
        <v>229.26747499999999</v>
      </c>
      <c r="AB344" s="18">
        <f t="shared" ca="1" si="61"/>
        <v>50.290930000000003</v>
      </c>
      <c r="AC344" s="18">
        <f t="shared" ca="1" si="62"/>
        <v>66.265696000000005</v>
      </c>
      <c r="AD344" s="18">
        <f t="shared" ca="1" si="63"/>
        <v>137.560485</v>
      </c>
      <c r="AE344" s="18">
        <f t="shared" ca="1" si="64"/>
        <v>15.974766000000001</v>
      </c>
      <c r="AF344" s="18">
        <f t="shared" ca="1" si="65"/>
        <v>185.60400000000001</v>
      </c>
      <c r="AG344" t="str">
        <f t="shared" si="58"/>
        <v/>
      </c>
    </row>
    <row r="345" spans="1:33" x14ac:dyDescent="0.3">
      <c r="A345" s="2" t="s">
        <v>340</v>
      </c>
      <c r="B345" t="s">
        <v>903</v>
      </c>
      <c r="D345" t="s">
        <v>506</v>
      </c>
      <c r="E345" s="1" t="s">
        <v>410</v>
      </c>
      <c r="F345" s="1" t="s">
        <v>465</v>
      </c>
      <c r="G345" s="7">
        <v>22786</v>
      </c>
      <c r="H345" s="7">
        <v>39973</v>
      </c>
      <c r="I345" s="1" t="s">
        <v>1081</v>
      </c>
      <c r="M345" s="6" t="s">
        <v>1281</v>
      </c>
      <c r="N345" s="6" t="s">
        <v>1435</v>
      </c>
      <c r="O345" s="6" t="s">
        <v>1466</v>
      </c>
      <c r="P345" s="12" t="s">
        <v>1053</v>
      </c>
      <c r="Q345" s="15" t="str">
        <f>VLOOKUP(P345,functions!$A$2:$H$69,3,FALSE)</f>
        <v>Production worker</v>
      </c>
      <c r="R345" s="15"/>
      <c r="S345" s="17">
        <f>VLOOKUP(P345,functions!$A$2:$H$69,8,FALSE)</f>
        <v>2</v>
      </c>
      <c r="T345" s="17">
        <f t="shared" ca="1" si="55"/>
        <v>9</v>
      </c>
      <c r="U345" s="18">
        <f ca="1">VLOOKUP(T345,'salary scales'!$A$1:$F$10,S345+1,FALSE)</f>
        <v>1939.17</v>
      </c>
      <c r="V345" s="23">
        <f>VLOOKUP(P345,functions!$A$2:$H$69,5,FALSE)</f>
        <v>1.00064</v>
      </c>
      <c r="X345" s="18">
        <f t="shared" ca="1" si="56"/>
        <v>1940.4110688000001</v>
      </c>
      <c r="Y345" s="18">
        <f t="shared" ca="1" si="57"/>
        <v>155.232885504</v>
      </c>
      <c r="Z345" s="18">
        <f t="shared" ca="1" si="59"/>
        <v>995.87124999999992</v>
      </c>
      <c r="AA345" s="18">
        <f t="shared" ca="1" si="60"/>
        <v>150.38185783200001</v>
      </c>
      <c r="AB345" s="18">
        <f t="shared" ca="1" si="61"/>
        <v>32.986988169600004</v>
      </c>
      <c r="AC345" s="18">
        <f t="shared" ca="1" si="62"/>
        <v>43.465207941119999</v>
      </c>
      <c r="AD345" s="18">
        <f t="shared" ca="1" si="63"/>
        <v>90.229114699199997</v>
      </c>
      <c r="AE345" s="18">
        <f t="shared" ca="1" si="64"/>
        <v>10.478219771520001</v>
      </c>
      <c r="AF345" s="18">
        <f t="shared" ca="1" si="65"/>
        <v>83.745562880000023</v>
      </c>
      <c r="AG345" t="str">
        <f t="shared" si="58"/>
        <v/>
      </c>
    </row>
    <row r="346" spans="1:33" x14ac:dyDescent="0.3">
      <c r="A346" s="2" t="s">
        <v>341</v>
      </c>
      <c r="B346" t="s">
        <v>903</v>
      </c>
      <c r="D346" t="s">
        <v>507</v>
      </c>
      <c r="E346" s="1" t="s">
        <v>410</v>
      </c>
      <c r="F346" s="1" t="s">
        <v>465</v>
      </c>
      <c r="G346" s="7">
        <v>26144</v>
      </c>
      <c r="H346" s="7">
        <v>40070</v>
      </c>
      <c r="I346" s="1" t="s">
        <v>1081</v>
      </c>
      <c r="J346" s="47">
        <v>3</v>
      </c>
      <c r="K346" s="47">
        <v>1</v>
      </c>
      <c r="L346" s="49" t="s">
        <v>1422</v>
      </c>
      <c r="M346" s="6" t="s">
        <v>1281</v>
      </c>
      <c r="N346" s="6" t="s">
        <v>1435</v>
      </c>
      <c r="O346" s="6" t="s">
        <v>1466</v>
      </c>
      <c r="P346" s="12" t="s">
        <v>1053</v>
      </c>
      <c r="Q346" s="15" t="str">
        <f>VLOOKUP(P346,functions!$A$2:$H$69,3,FALSE)</f>
        <v>Production worker</v>
      </c>
      <c r="R346" s="15"/>
      <c r="S346" s="17">
        <f>VLOOKUP(P346,functions!$A$2:$H$69,8,FALSE)</f>
        <v>2</v>
      </c>
      <c r="T346" s="17">
        <f t="shared" ca="1" si="55"/>
        <v>9</v>
      </c>
      <c r="U346" s="18">
        <f ca="1">VLOOKUP(T346,'salary scales'!$A$1:$F$10,S346+1,FALSE)</f>
        <v>1939.17</v>
      </c>
      <c r="V346" s="23">
        <f>VLOOKUP(P346,functions!$A$2:$H$69,5,FALSE)</f>
        <v>1.00064</v>
      </c>
      <c r="X346" s="18">
        <f t="shared" ca="1" si="56"/>
        <v>1940.4110688000001</v>
      </c>
      <c r="Y346" s="18">
        <f t="shared" ca="1" si="57"/>
        <v>155.232885504</v>
      </c>
      <c r="Z346" s="18">
        <f t="shared" ca="1" si="59"/>
        <v>995.87124999999992</v>
      </c>
      <c r="AA346" s="18">
        <f t="shared" ca="1" si="60"/>
        <v>150.38185783200001</v>
      </c>
      <c r="AB346" s="18">
        <f t="shared" ca="1" si="61"/>
        <v>32.986988169600004</v>
      </c>
      <c r="AC346" s="18">
        <f t="shared" ca="1" si="62"/>
        <v>43.465207941119999</v>
      </c>
      <c r="AD346" s="18">
        <f t="shared" ca="1" si="63"/>
        <v>90.229114699199997</v>
      </c>
      <c r="AE346" s="18">
        <f t="shared" ca="1" si="64"/>
        <v>10.478219771520001</v>
      </c>
      <c r="AF346" s="18">
        <f t="shared" ca="1" si="65"/>
        <v>83.745562880000023</v>
      </c>
      <c r="AG346" t="str">
        <f t="shared" si="58"/>
        <v/>
      </c>
    </row>
    <row r="347" spans="1:33" x14ac:dyDescent="0.3">
      <c r="A347" s="2" t="s">
        <v>342</v>
      </c>
      <c r="B347" t="s">
        <v>903</v>
      </c>
      <c r="C347" t="s">
        <v>743</v>
      </c>
      <c r="D347" t="s">
        <v>508</v>
      </c>
      <c r="E347" s="1" t="s">
        <v>410</v>
      </c>
      <c r="F347" s="1" t="s">
        <v>465</v>
      </c>
      <c r="G347" s="7">
        <v>28660</v>
      </c>
      <c r="H347" s="7">
        <v>40314</v>
      </c>
      <c r="I347" s="1" t="s">
        <v>1081</v>
      </c>
      <c r="M347" s="6" t="s">
        <v>1283</v>
      </c>
      <c r="N347" s="6" t="s">
        <v>1440</v>
      </c>
      <c r="O347" s="6" t="s">
        <v>1450</v>
      </c>
      <c r="P347" s="12" t="s">
        <v>1052</v>
      </c>
      <c r="Q347" s="15" t="str">
        <f>VLOOKUP(P347,functions!$A$2:$H$69,3,FALSE)</f>
        <v>Team leader</v>
      </c>
      <c r="R347" s="15" t="s">
        <v>1083</v>
      </c>
      <c r="S347" s="17">
        <f>VLOOKUP(P347,functions!$A$2:$H$69,8,FALSE)</f>
        <v>3</v>
      </c>
      <c r="T347" s="17">
        <f t="shared" ca="1" si="55"/>
        <v>8</v>
      </c>
      <c r="U347" s="18">
        <f ca="1">VLOOKUP(T347,'salary scales'!$A$1:$F$10,S347+1,FALSE)</f>
        <v>2124.06</v>
      </c>
      <c r="V347" s="23">
        <f>VLOOKUP(P347,functions!$A$2:$H$69,5,FALSE)</f>
        <v>1.00064</v>
      </c>
      <c r="X347" s="18">
        <f t="shared" ca="1" si="56"/>
        <v>2125.4193983999999</v>
      </c>
      <c r="Y347" s="18">
        <f t="shared" ca="1" si="57"/>
        <v>170.033551872</v>
      </c>
      <c r="Z347" s="18">
        <f t="shared" ca="1" si="59"/>
        <v>995.87124999999992</v>
      </c>
      <c r="AA347" s="18">
        <f t="shared" ca="1" si="60"/>
        <v>164.72000337599999</v>
      </c>
      <c r="AB347" s="18">
        <f t="shared" ca="1" si="61"/>
        <v>36.132129772799999</v>
      </c>
      <c r="AC347" s="18">
        <f t="shared" ca="1" si="62"/>
        <v>47.609394524159995</v>
      </c>
      <c r="AD347" s="18">
        <f t="shared" ca="1" si="63"/>
        <v>98.832002025599991</v>
      </c>
      <c r="AE347" s="18">
        <f t="shared" ca="1" si="64"/>
        <v>11.47726475136</v>
      </c>
      <c r="AF347" s="18">
        <f t="shared" ca="1" si="65"/>
        <v>102.24639583999999</v>
      </c>
      <c r="AG347" t="str">
        <f t="shared" si="58"/>
        <v/>
      </c>
    </row>
    <row r="348" spans="1:33" x14ac:dyDescent="0.3">
      <c r="A348" s="2" t="s">
        <v>343</v>
      </c>
      <c r="B348" t="s">
        <v>905</v>
      </c>
      <c r="D348" t="s">
        <v>511</v>
      </c>
      <c r="E348" s="1" t="s">
        <v>410</v>
      </c>
      <c r="F348" s="1" t="s">
        <v>465</v>
      </c>
      <c r="G348" s="7">
        <v>32073</v>
      </c>
      <c r="H348" s="7">
        <v>39410</v>
      </c>
      <c r="I348" s="1" t="s">
        <v>1081</v>
      </c>
      <c r="J348" s="47">
        <v>1</v>
      </c>
      <c r="K348" s="47">
        <v>1</v>
      </c>
      <c r="L348" s="49" t="s">
        <v>1422</v>
      </c>
      <c r="M348" s="6" t="s">
        <v>1281</v>
      </c>
      <c r="N348" s="6" t="s">
        <v>1335</v>
      </c>
      <c r="O348" s="6" t="s">
        <v>1453</v>
      </c>
      <c r="P348" s="12" t="s">
        <v>1019</v>
      </c>
      <c r="Q348" s="15" t="str">
        <f>VLOOKUP(P348,functions!$A$2:$H$69,3,FALSE)</f>
        <v>Sales employee field service</v>
      </c>
      <c r="R348" s="15"/>
      <c r="S348" s="17">
        <f>VLOOKUP(P348,functions!$A$2:$H$69,8,FALSE)</f>
        <v>3</v>
      </c>
      <c r="T348" s="17">
        <f t="shared" ca="1" si="55"/>
        <v>11</v>
      </c>
      <c r="U348" s="18" t="e">
        <f ca="1">VLOOKUP(T348,'salary scales'!$A$1:$F$10,S348+1,FALSE)</f>
        <v>#N/A</v>
      </c>
      <c r="V348" s="23">
        <f>VLOOKUP(P348,functions!$A$2:$H$69,5,FALSE)</f>
        <v>1</v>
      </c>
      <c r="X348" s="18" t="e">
        <f t="shared" ca="1" si="56"/>
        <v>#N/A</v>
      </c>
      <c r="Y348" s="18" t="e">
        <f t="shared" ca="1" si="57"/>
        <v>#N/A</v>
      </c>
      <c r="Z348" s="18" t="e">
        <f t="shared" ca="1" si="59"/>
        <v>#N/A</v>
      </c>
      <c r="AA348" s="18" t="e">
        <f t="shared" ca="1" si="60"/>
        <v>#N/A</v>
      </c>
      <c r="AB348" s="18" t="e">
        <f t="shared" ca="1" si="61"/>
        <v>#N/A</v>
      </c>
      <c r="AC348" s="18" t="e">
        <f t="shared" ca="1" si="62"/>
        <v>#N/A</v>
      </c>
      <c r="AD348" s="18" t="e">
        <f t="shared" ca="1" si="63"/>
        <v>#N/A</v>
      </c>
      <c r="AE348" s="18" t="e">
        <f t="shared" ca="1" si="64"/>
        <v>#N/A</v>
      </c>
      <c r="AF348" s="18" t="e">
        <f t="shared" ca="1" si="65"/>
        <v>#N/A</v>
      </c>
      <c r="AG348" t="str">
        <f t="shared" si="58"/>
        <v/>
      </c>
    </row>
    <row r="349" spans="1:33" x14ac:dyDescent="0.3">
      <c r="A349" s="2" t="s">
        <v>344</v>
      </c>
      <c r="B349" t="s">
        <v>904</v>
      </c>
      <c r="D349" t="s">
        <v>509</v>
      </c>
      <c r="E349" s="1" t="s">
        <v>410</v>
      </c>
      <c r="F349" s="1" t="s">
        <v>465</v>
      </c>
      <c r="G349" s="7">
        <v>25122</v>
      </c>
      <c r="H349" s="7">
        <v>40625</v>
      </c>
      <c r="I349" s="1" t="s">
        <v>1081</v>
      </c>
      <c r="J349" s="47">
        <v>1</v>
      </c>
      <c r="K349" s="47">
        <v>1</v>
      </c>
      <c r="L349" s="49" t="s">
        <v>1423</v>
      </c>
      <c r="M349" s="6" t="s">
        <v>1281</v>
      </c>
      <c r="N349" s="6" t="s">
        <v>1042</v>
      </c>
      <c r="O349" s="6" t="s">
        <v>1463</v>
      </c>
      <c r="P349" s="12" t="s">
        <v>1006</v>
      </c>
      <c r="Q349" s="15" t="str">
        <f>VLOOKUP(P349,functions!$A$2:$H$69,3,FALSE)</f>
        <v>Network administrator</v>
      </c>
      <c r="R349" s="15"/>
      <c r="S349" s="17">
        <f>VLOOKUP(P349,functions!$A$2:$H$69,8,FALSE)</f>
        <v>4</v>
      </c>
      <c r="T349" s="17">
        <f t="shared" ca="1" si="55"/>
        <v>7</v>
      </c>
      <c r="U349" s="18">
        <f ca="1">VLOOKUP(T349,'salary scales'!$A$1:$F$10,S349+1,FALSE)</f>
        <v>2168.02</v>
      </c>
      <c r="V349" s="23">
        <f>VLOOKUP(P349,functions!$A$2:$H$69,5,FALSE)</f>
        <v>1</v>
      </c>
      <c r="X349" s="18">
        <f t="shared" ca="1" si="56"/>
        <v>2168.02</v>
      </c>
      <c r="Y349" s="18">
        <f t="shared" ca="1" si="57"/>
        <v>173.44159999999999</v>
      </c>
      <c r="Z349" s="18">
        <f t="shared" ca="1" si="59"/>
        <v>995.87124999999992</v>
      </c>
      <c r="AA349" s="18">
        <f t="shared" ca="1" si="60"/>
        <v>168.02154999999999</v>
      </c>
      <c r="AB349" s="18">
        <f t="shared" ca="1" si="61"/>
        <v>36.856340000000003</v>
      </c>
      <c r="AC349" s="18">
        <f t="shared" ca="1" si="62"/>
        <v>48.563648000000001</v>
      </c>
      <c r="AD349" s="18">
        <f t="shared" ca="1" si="63"/>
        <v>100.81292999999999</v>
      </c>
      <c r="AE349" s="18">
        <f t="shared" ca="1" si="64"/>
        <v>11.707308000000001</v>
      </c>
      <c r="AF349" s="18">
        <f t="shared" ca="1" si="65"/>
        <v>106.577</v>
      </c>
      <c r="AG349" t="str">
        <f t="shared" si="58"/>
        <v/>
      </c>
    </row>
    <row r="350" spans="1:33" x14ac:dyDescent="0.3">
      <c r="A350" s="2" t="s">
        <v>345</v>
      </c>
      <c r="B350" t="s">
        <v>904</v>
      </c>
      <c r="D350" t="s">
        <v>510</v>
      </c>
      <c r="E350" s="1" t="s">
        <v>410</v>
      </c>
      <c r="F350" s="1" t="s">
        <v>465</v>
      </c>
      <c r="G350" s="7">
        <v>21545</v>
      </c>
      <c r="H350" s="7">
        <v>40864</v>
      </c>
      <c r="I350" s="1" t="s">
        <v>1081</v>
      </c>
      <c r="M350" s="6" t="s">
        <v>1281</v>
      </c>
      <c r="N350" s="6" t="s">
        <v>1438</v>
      </c>
      <c r="O350" s="6" t="s">
        <v>1449</v>
      </c>
      <c r="P350" s="12" t="s">
        <v>1057</v>
      </c>
      <c r="Q350" s="15" t="str">
        <f>VLOOKUP(P350,functions!$A$2:$H$69,3,FALSE)</f>
        <v>Forklift driver</v>
      </c>
      <c r="R350" s="15"/>
      <c r="S350" s="17">
        <f>VLOOKUP(P350,functions!$A$2:$H$69,8,FALSE)</f>
        <v>2</v>
      </c>
      <c r="T350" s="17">
        <f t="shared" ca="1" si="55"/>
        <v>7</v>
      </c>
      <c r="U350" s="18">
        <f ca="1">VLOOKUP(T350,'salary scales'!$A$1:$F$10,S350+1,FALSE)</f>
        <v>1939.17</v>
      </c>
      <c r="V350" s="23">
        <f>VLOOKUP(P350,functions!$A$2:$H$69,5,FALSE)</f>
        <v>1</v>
      </c>
      <c r="X350" s="18">
        <f t="shared" ca="1" si="56"/>
        <v>1939.17</v>
      </c>
      <c r="Y350" s="18">
        <f t="shared" ca="1" si="57"/>
        <v>155.1336</v>
      </c>
      <c r="Z350" s="18">
        <f t="shared" ca="1" si="59"/>
        <v>995.87124999999992</v>
      </c>
      <c r="AA350" s="18">
        <f t="shared" ca="1" si="60"/>
        <v>150.285675</v>
      </c>
      <c r="AB350" s="18">
        <f t="shared" ca="1" si="61"/>
        <v>32.965890000000002</v>
      </c>
      <c r="AC350" s="18">
        <f t="shared" ca="1" si="62"/>
        <v>43.437407999999998</v>
      </c>
      <c r="AD350" s="18">
        <f t="shared" ca="1" si="63"/>
        <v>90.171405000000007</v>
      </c>
      <c r="AE350" s="18">
        <f t="shared" ca="1" si="64"/>
        <v>10.471518000000001</v>
      </c>
      <c r="AF350" s="18">
        <f t="shared" ca="1" si="65"/>
        <v>83.692000000000007</v>
      </c>
      <c r="AG350" t="str">
        <f t="shared" si="58"/>
        <v/>
      </c>
    </row>
    <row r="351" spans="1:33" x14ac:dyDescent="0.3">
      <c r="A351" s="2" t="s">
        <v>346</v>
      </c>
      <c r="B351" t="s">
        <v>906</v>
      </c>
      <c r="D351" t="s">
        <v>512</v>
      </c>
      <c r="E351" s="1" t="s">
        <v>410</v>
      </c>
      <c r="F351" s="1" t="s">
        <v>465</v>
      </c>
      <c r="G351" s="7">
        <v>22396</v>
      </c>
      <c r="H351" s="7">
        <v>39341</v>
      </c>
      <c r="I351" s="1" t="s">
        <v>1081</v>
      </c>
      <c r="M351" s="6" t="s">
        <v>1281</v>
      </c>
      <c r="N351" s="6" t="s">
        <v>1435</v>
      </c>
      <c r="O351" s="6" t="s">
        <v>1443</v>
      </c>
      <c r="P351" s="12" t="s">
        <v>1054</v>
      </c>
      <c r="Q351" s="15" t="str">
        <f>VLOOKUP(P351,functions!$A$2:$H$69,3,FALSE)</f>
        <v>Production assistant</v>
      </c>
      <c r="R351" s="15"/>
      <c r="S351" s="17">
        <f>VLOOKUP(P351,functions!$A$2:$H$69,8,FALSE)</f>
        <v>1</v>
      </c>
      <c r="T351" s="17">
        <f t="shared" ca="1" si="55"/>
        <v>11</v>
      </c>
      <c r="U351" s="18" t="e">
        <f ca="1">VLOOKUP(T351,'salary scales'!$A$1:$F$10,S351+1,FALSE)</f>
        <v>#N/A</v>
      </c>
      <c r="V351" s="23">
        <f>VLOOKUP(P351,functions!$A$2:$H$69,5,FALSE)</f>
        <v>1.00064</v>
      </c>
      <c r="X351" s="18" t="e">
        <f t="shared" ca="1" si="56"/>
        <v>#N/A</v>
      </c>
      <c r="Y351" s="18" t="e">
        <f t="shared" ca="1" si="57"/>
        <v>#N/A</v>
      </c>
      <c r="Z351" s="18" t="e">
        <f t="shared" ca="1" si="59"/>
        <v>#N/A</v>
      </c>
      <c r="AA351" s="18" t="e">
        <f t="shared" ca="1" si="60"/>
        <v>#N/A</v>
      </c>
      <c r="AB351" s="18" t="e">
        <f t="shared" ca="1" si="61"/>
        <v>#N/A</v>
      </c>
      <c r="AC351" s="18" t="e">
        <f t="shared" ca="1" si="62"/>
        <v>#N/A</v>
      </c>
      <c r="AD351" s="18" t="e">
        <f t="shared" ca="1" si="63"/>
        <v>#N/A</v>
      </c>
      <c r="AE351" s="18" t="e">
        <f t="shared" ca="1" si="64"/>
        <v>#N/A</v>
      </c>
      <c r="AF351" s="18" t="e">
        <f t="shared" ca="1" si="65"/>
        <v>#N/A</v>
      </c>
      <c r="AG351" t="str">
        <f t="shared" si="58"/>
        <v/>
      </c>
    </row>
    <row r="352" spans="1:33" x14ac:dyDescent="0.3">
      <c r="A352" s="2" t="s">
        <v>347</v>
      </c>
      <c r="B352" t="s">
        <v>907</v>
      </c>
      <c r="D352" t="s">
        <v>513</v>
      </c>
      <c r="E352" s="1" t="s">
        <v>410</v>
      </c>
      <c r="F352" s="1" t="s">
        <v>465</v>
      </c>
      <c r="G352" s="7">
        <v>32162</v>
      </c>
      <c r="H352" s="7">
        <v>40206</v>
      </c>
      <c r="I352" s="1" t="s">
        <v>1081</v>
      </c>
      <c r="J352" s="47">
        <v>5</v>
      </c>
      <c r="K352" s="47">
        <v>2</v>
      </c>
      <c r="L352" s="49" t="s">
        <v>1422</v>
      </c>
      <c r="M352" s="6" t="s">
        <v>1281</v>
      </c>
      <c r="N352" s="6" t="s">
        <v>1438</v>
      </c>
      <c r="O352" s="6" t="s">
        <v>1448</v>
      </c>
      <c r="P352" s="12" t="s">
        <v>1060</v>
      </c>
      <c r="Q352" s="15" t="str">
        <f>VLOOKUP(P352,functions!$A$2:$H$69,3,FALSE)</f>
        <v>Logistics employee loading and unloading</v>
      </c>
      <c r="R352" s="15"/>
      <c r="S352" s="17">
        <f>VLOOKUP(P352,functions!$A$2:$H$69,8,FALSE)</f>
        <v>1</v>
      </c>
      <c r="T352" s="17">
        <f t="shared" ca="1" si="55"/>
        <v>8</v>
      </c>
      <c r="U352" s="18">
        <f ca="1">VLOOKUP(T352,'salary scales'!$A$1:$F$10,S352+1,FALSE)</f>
        <v>1861.13</v>
      </c>
      <c r="V352" s="23">
        <f>VLOOKUP(P352,functions!$A$2:$H$69,5,FALSE)</f>
        <v>1</v>
      </c>
      <c r="X352" s="18">
        <f t="shared" ca="1" si="56"/>
        <v>1861.13</v>
      </c>
      <c r="Y352" s="18">
        <f t="shared" ca="1" si="57"/>
        <v>148.8904</v>
      </c>
      <c r="Z352" s="18">
        <f t="shared" ca="1" si="59"/>
        <v>995.87124999999992</v>
      </c>
      <c r="AA352" s="18">
        <f t="shared" ca="1" si="60"/>
        <v>144.23757500000002</v>
      </c>
      <c r="AB352" s="18">
        <f t="shared" ca="1" si="61"/>
        <v>31.639210000000006</v>
      </c>
      <c r="AC352" s="18">
        <f t="shared" ca="1" si="62"/>
        <v>41.689312000000001</v>
      </c>
      <c r="AD352" s="18">
        <f t="shared" ca="1" si="63"/>
        <v>86.542545000000004</v>
      </c>
      <c r="AE352" s="18">
        <f t="shared" ca="1" si="64"/>
        <v>10.050102000000001</v>
      </c>
      <c r="AF352" s="18">
        <f t="shared" ca="1" si="65"/>
        <v>75.888000000000019</v>
      </c>
      <c r="AG352" t="str">
        <f t="shared" si="58"/>
        <v/>
      </c>
    </row>
    <row r="353" spans="1:33" x14ac:dyDescent="0.3">
      <c r="A353" s="2" t="s">
        <v>348</v>
      </c>
      <c r="B353" t="s">
        <v>789</v>
      </c>
      <c r="D353" t="s">
        <v>684</v>
      </c>
      <c r="E353" s="1" t="s">
        <v>1467</v>
      </c>
      <c r="F353" s="1" t="s">
        <v>465</v>
      </c>
      <c r="G353" s="7">
        <v>27649</v>
      </c>
      <c r="H353" s="7">
        <v>39332</v>
      </c>
      <c r="I353" s="1" t="s">
        <v>1081</v>
      </c>
      <c r="M353" s="6" t="s">
        <v>1281</v>
      </c>
      <c r="N353" s="6" t="s">
        <v>1042</v>
      </c>
      <c r="O353" s="6" t="s">
        <v>1463</v>
      </c>
      <c r="P353" s="12" t="s">
        <v>1006</v>
      </c>
      <c r="Q353" s="15" t="str">
        <f>VLOOKUP(P353,functions!$A$2:$H$69,3,FALSE)</f>
        <v>Network administrator</v>
      </c>
      <c r="R353" s="15"/>
      <c r="S353" s="17">
        <f>VLOOKUP(P353,functions!$A$2:$H$69,8,FALSE)</f>
        <v>4</v>
      </c>
      <c r="T353" s="17">
        <f t="shared" ca="1" si="55"/>
        <v>11</v>
      </c>
      <c r="U353" s="18" t="e">
        <f ca="1">VLOOKUP(T353,'salary scales'!$A$1:$F$10,S353+1,FALSE)</f>
        <v>#N/A</v>
      </c>
      <c r="V353" s="23">
        <f>VLOOKUP(P353,functions!$A$2:$H$69,5,FALSE)</f>
        <v>1</v>
      </c>
      <c r="X353" s="18" t="e">
        <f t="shared" ca="1" si="56"/>
        <v>#N/A</v>
      </c>
      <c r="Y353" s="18" t="e">
        <f t="shared" ca="1" si="57"/>
        <v>#N/A</v>
      </c>
      <c r="Z353" s="18" t="e">
        <f t="shared" ca="1" si="59"/>
        <v>#N/A</v>
      </c>
      <c r="AA353" s="18" t="e">
        <f t="shared" ca="1" si="60"/>
        <v>#N/A</v>
      </c>
      <c r="AB353" s="18" t="e">
        <f t="shared" ca="1" si="61"/>
        <v>#N/A</v>
      </c>
      <c r="AC353" s="18" t="e">
        <f t="shared" ca="1" si="62"/>
        <v>#N/A</v>
      </c>
      <c r="AD353" s="18" t="e">
        <f t="shared" ca="1" si="63"/>
        <v>#N/A</v>
      </c>
      <c r="AE353" s="18" t="e">
        <f t="shared" ca="1" si="64"/>
        <v>#N/A</v>
      </c>
      <c r="AF353" s="18" t="e">
        <f t="shared" ca="1" si="65"/>
        <v>#N/A</v>
      </c>
      <c r="AG353" t="str">
        <f t="shared" si="58"/>
        <v/>
      </c>
    </row>
    <row r="354" spans="1:33" x14ac:dyDescent="0.3">
      <c r="A354" s="2" t="s">
        <v>349</v>
      </c>
      <c r="B354" t="s">
        <v>789</v>
      </c>
      <c r="D354" t="s">
        <v>450</v>
      </c>
      <c r="E354" s="1" t="s">
        <v>410</v>
      </c>
      <c r="F354" s="1" t="s">
        <v>465</v>
      </c>
      <c r="G354" s="7">
        <v>30695</v>
      </c>
      <c r="H354" s="7">
        <v>40496</v>
      </c>
      <c r="I354" s="1" t="s">
        <v>1081</v>
      </c>
      <c r="M354" s="6" t="s">
        <v>1281</v>
      </c>
      <c r="N354" s="6" t="s">
        <v>1405</v>
      </c>
      <c r="O354" s="6" t="s">
        <v>1447</v>
      </c>
      <c r="P354" s="12" t="s">
        <v>1067</v>
      </c>
      <c r="Q354" s="15" t="str">
        <f>VLOOKUP(P354,functions!$A$2:$H$69,3,FALSE)</f>
        <v>logistics employee office</v>
      </c>
      <c r="R354" s="15"/>
      <c r="S354" s="17">
        <f>VLOOKUP(P354,functions!$A$2:$H$69,8,FALSE)</f>
        <v>1</v>
      </c>
      <c r="T354" s="17">
        <f t="shared" ca="1" si="55"/>
        <v>8</v>
      </c>
      <c r="U354" s="18">
        <f ca="1">VLOOKUP(T354,'salary scales'!$A$1:$F$10,S354+1,FALSE)</f>
        <v>1861.13</v>
      </c>
      <c r="V354" s="23">
        <f>VLOOKUP(P354,functions!$A$2:$H$69,5,FALSE)</f>
        <v>1</v>
      </c>
      <c r="X354" s="18">
        <f t="shared" ca="1" si="56"/>
        <v>1861.13</v>
      </c>
      <c r="Y354" s="18">
        <f t="shared" ca="1" si="57"/>
        <v>148.8904</v>
      </c>
      <c r="Z354" s="18">
        <f t="shared" ca="1" si="59"/>
        <v>995.87124999999992</v>
      </c>
      <c r="AA354" s="18">
        <f t="shared" ca="1" si="60"/>
        <v>144.23757500000002</v>
      </c>
      <c r="AB354" s="18">
        <f t="shared" ca="1" si="61"/>
        <v>31.639210000000006</v>
      </c>
      <c r="AC354" s="18">
        <f t="shared" ca="1" si="62"/>
        <v>41.689312000000001</v>
      </c>
      <c r="AD354" s="18">
        <f t="shared" ca="1" si="63"/>
        <v>86.542545000000004</v>
      </c>
      <c r="AE354" s="18">
        <f t="shared" ca="1" si="64"/>
        <v>10.050102000000001</v>
      </c>
      <c r="AF354" s="18">
        <f t="shared" ca="1" si="65"/>
        <v>75.888000000000019</v>
      </c>
      <c r="AG354" t="str">
        <f t="shared" si="58"/>
        <v/>
      </c>
    </row>
    <row r="355" spans="1:33" x14ac:dyDescent="0.3">
      <c r="A355" s="2" t="s">
        <v>350</v>
      </c>
      <c r="B355" t="s">
        <v>926</v>
      </c>
      <c r="D355" t="s">
        <v>547</v>
      </c>
      <c r="E355" s="1" t="s">
        <v>410</v>
      </c>
      <c r="F355" s="1" t="s">
        <v>465</v>
      </c>
      <c r="G355" s="7">
        <v>34843</v>
      </c>
      <c r="H355" s="7">
        <v>41576</v>
      </c>
      <c r="I355" s="1" t="s">
        <v>1081</v>
      </c>
      <c r="J355" s="47">
        <v>2</v>
      </c>
      <c r="K355" s="47">
        <v>1</v>
      </c>
      <c r="L355" s="49" t="s">
        <v>1424</v>
      </c>
      <c r="M355" s="6" t="s">
        <v>1281</v>
      </c>
      <c r="N355" s="6" t="s">
        <v>1435</v>
      </c>
      <c r="O355" s="6" t="s">
        <v>1446</v>
      </c>
      <c r="P355" s="12" t="s">
        <v>1053</v>
      </c>
      <c r="Q355" s="15" t="str">
        <f>VLOOKUP(P355,functions!$A$2:$H$69,3,FALSE)</f>
        <v>Production worker</v>
      </c>
      <c r="R355" s="15"/>
      <c r="S355" s="17">
        <f>VLOOKUP(P355,functions!$A$2:$H$69,8,FALSE)</f>
        <v>2</v>
      </c>
      <c r="T355" s="17">
        <f t="shared" ca="1" si="55"/>
        <v>5</v>
      </c>
      <c r="U355" s="18">
        <f ca="1">VLOOKUP(T355,'salary scales'!$A$1:$F$10,S355+1,FALSE)</f>
        <v>1899.07</v>
      </c>
      <c r="V355" s="23">
        <f>VLOOKUP(P355,functions!$A$2:$H$69,5,FALSE)</f>
        <v>1.00064</v>
      </c>
      <c r="X355" s="18">
        <f t="shared" ca="1" si="56"/>
        <v>1900.2854047999999</v>
      </c>
      <c r="Y355" s="18">
        <f t="shared" ca="1" si="57"/>
        <v>152.022832384</v>
      </c>
      <c r="Z355" s="18">
        <f t="shared" ca="1" si="59"/>
        <v>995.87124999999992</v>
      </c>
      <c r="AA355" s="18">
        <f t="shared" ca="1" si="60"/>
        <v>147.27211887199999</v>
      </c>
      <c r="AB355" s="18">
        <f t="shared" ca="1" si="61"/>
        <v>32.304851881600001</v>
      </c>
      <c r="AC355" s="18">
        <f t="shared" ca="1" si="62"/>
        <v>42.566393067519996</v>
      </c>
      <c r="AD355" s="18">
        <f t="shared" ca="1" si="63"/>
        <v>88.363271323199996</v>
      </c>
      <c r="AE355" s="18">
        <f t="shared" ca="1" si="64"/>
        <v>10.261541185920001</v>
      </c>
      <c r="AF355" s="18">
        <f t="shared" ca="1" si="65"/>
        <v>79.732996479999997</v>
      </c>
      <c r="AG355" t="str">
        <f t="shared" si="58"/>
        <v/>
      </c>
    </row>
    <row r="356" spans="1:33" x14ac:dyDescent="0.3">
      <c r="A356" s="2" t="s">
        <v>351</v>
      </c>
      <c r="B356" t="s">
        <v>926</v>
      </c>
      <c r="D356" t="s">
        <v>548</v>
      </c>
      <c r="E356" s="1" t="s">
        <v>410</v>
      </c>
      <c r="F356" s="1" t="s">
        <v>465</v>
      </c>
      <c r="G356" s="7">
        <v>29675</v>
      </c>
      <c r="H356" s="7">
        <v>39288</v>
      </c>
      <c r="I356" s="1" t="s">
        <v>1081</v>
      </c>
      <c r="M356" s="6" t="s">
        <v>1283</v>
      </c>
      <c r="N356" s="6" t="s">
        <v>1405</v>
      </c>
      <c r="O356" s="6" t="s">
        <v>1447</v>
      </c>
      <c r="P356" s="12" t="s">
        <v>1070</v>
      </c>
      <c r="Q356" s="15" t="str">
        <f>VLOOKUP(P356,functions!$A$2:$H$69,3,FALSE)</f>
        <v>Employee Technical Service</v>
      </c>
      <c r="R356" s="15"/>
      <c r="S356" s="17">
        <f>VLOOKUP(P356,functions!$A$2:$H$69,8,FALSE)</f>
        <v>2</v>
      </c>
      <c r="T356" s="17">
        <f t="shared" ca="1" si="55"/>
        <v>11</v>
      </c>
      <c r="U356" s="18" t="e">
        <f ca="1">VLOOKUP(T356,'salary scales'!$A$1:$F$10,S356+1,FALSE)</f>
        <v>#N/A</v>
      </c>
      <c r="V356" s="23">
        <f>VLOOKUP(P356,functions!$A$2:$H$69,5,FALSE)</f>
        <v>1</v>
      </c>
      <c r="X356" s="18" t="e">
        <f t="shared" ca="1" si="56"/>
        <v>#N/A</v>
      </c>
      <c r="Y356" s="18" t="e">
        <f t="shared" ca="1" si="57"/>
        <v>#N/A</v>
      </c>
      <c r="Z356" s="18" t="e">
        <f t="shared" ca="1" si="59"/>
        <v>#N/A</v>
      </c>
      <c r="AA356" s="18" t="e">
        <f t="shared" ca="1" si="60"/>
        <v>#N/A</v>
      </c>
      <c r="AB356" s="18" t="e">
        <f t="shared" ca="1" si="61"/>
        <v>#N/A</v>
      </c>
      <c r="AC356" s="18" t="e">
        <f t="shared" ca="1" si="62"/>
        <v>#N/A</v>
      </c>
      <c r="AD356" s="18" t="e">
        <f t="shared" ca="1" si="63"/>
        <v>#N/A</v>
      </c>
      <c r="AE356" s="18" t="e">
        <f t="shared" ca="1" si="64"/>
        <v>#N/A</v>
      </c>
      <c r="AF356" s="18" t="e">
        <f t="shared" ca="1" si="65"/>
        <v>#N/A</v>
      </c>
      <c r="AG356" t="str">
        <f t="shared" si="58"/>
        <v/>
      </c>
    </row>
    <row r="357" spans="1:33" x14ac:dyDescent="0.3">
      <c r="A357" s="2" t="s">
        <v>352</v>
      </c>
      <c r="B357" t="s">
        <v>931</v>
      </c>
      <c r="D357" t="s">
        <v>568</v>
      </c>
      <c r="E357" s="1" t="s">
        <v>410</v>
      </c>
      <c r="F357" s="1" t="s">
        <v>465</v>
      </c>
      <c r="G357" s="7">
        <v>21704</v>
      </c>
      <c r="H357" s="7">
        <v>40867</v>
      </c>
      <c r="I357" s="1" t="s">
        <v>1420</v>
      </c>
      <c r="J357" s="47">
        <v>12</v>
      </c>
      <c r="K357" s="47">
        <v>1</v>
      </c>
      <c r="L357" s="49" t="s">
        <v>1426</v>
      </c>
      <c r="M357" s="6" t="s">
        <v>1281</v>
      </c>
      <c r="N357" s="6" t="s">
        <v>1335</v>
      </c>
      <c r="O357" s="6" t="s">
        <v>1445</v>
      </c>
      <c r="P357" s="12" t="s">
        <v>1021</v>
      </c>
      <c r="Q357" s="15" t="str">
        <f>VLOOKUP(P357,functions!$A$2:$H$69,3,FALSE)</f>
        <v>In-house sales employee</v>
      </c>
      <c r="R357" s="15"/>
      <c r="S357" s="17">
        <f>VLOOKUP(P357,functions!$A$2:$H$69,8,FALSE)</f>
        <v>3</v>
      </c>
      <c r="T357" s="17">
        <f t="shared" ca="1" si="55"/>
        <v>7</v>
      </c>
      <c r="U357" s="18">
        <f ca="1">VLOOKUP(T357,'salary scales'!$A$1:$F$10,S357+1,FALSE)</f>
        <v>2074.52</v>
      </c>
      <c r="V357" s="23">
        <f>VLOOKUP(P357,functions!$A$2:$H$69,5,FALSE)</f>
        <v>0.6</v>
      </c>
      <c r="X357" s="18">
        <f t="shared" ca="1" si="56"/>
        <v>1244.712</v>
      </c>
      <c r="Y357" s="18">
        <f t="shared" ca="1" si="57"/>
        <v>99.57696</v>
      </c>
      <c r="Z357" s="18">
        <f t="shared" ca="1" si="59"/>
        <v>995.87124999999992</v>
      </c>
      <c r="AA357" s="18">
        <f t="shared" ca="1" si="60"/>
        <v>96.465180000000004</v>
      </c>
      <c r="AB357" s="18">
        <f t="shared" ca="1" si="61"/>
        <v>21.160104</v>
      </c>
      <c r="AC357" s="18">
        <f t="shared" ca="1" si="62"/>
        <v>27.881548800000001</v>
      </c>
      <c r="AD357" s="18">
        <f t="shared" ca="1" si="63"/>
        <v>57.879108000000002</v>
      </c>
      <c r="AE357" s="18">
        <f t="shared" ca="1" si="64"/>
        <v>6.7214448000000004</v>
      </c>
      <c r="AF357" s="18">
        <f t="shared" ca="1" si="65"/>
        <v>58.336199999999998</v>
      </c>
      <c r="AG357" t="str">
        <f t="shared" si="58"/>
        <v/>
      </c>
    </row>
    <row r="358" spans="1:33" x14ac:dyDescent="0.3">
      <c r="A358" s="2" t="s">
        <v>353</v>
      </c>
      <c r="B358" t="s">
        <v>908</v>
      </c>
      <c r="D358" t="s">
        <v>514</v>
      </c>
      <c r="E358" s="1" t="s">
        <v>410</v>
      </c>
      <c r="F358" s="1" t="s">
        <v>465</v>
      </c>
      <c r="G358" s="7">
        <v>26486</v>
      </c>
      <c r="H358" s="7">
        <v>40157</v>
      </c>
      <c r="I358" s="1" t="s">
        <v>1081</v>
      </c>
      <c r="M358" s="6" t="s">
        <v>1281</v>
      </c>
      <c r="N358" s="6" t="s">
        <v>1405</v>
      </c>
      <c r="O358" s="6" t="s">
        <v>1447</v>
      </c>
      <c r="P358" s="12" t="s">
        <v>1070</v>
      </c>
      <c r="Q358" s="15" t="str">
        <f>VLOOKUP(P358,functions!$A$2:$H$69,3,FALSE)</f>
        <v>Employee Technical Service</v>
      </c>
      <c r="R358" s="15"/>
      <c r="S358" s="17">
        <f>VLOOKUP(P358,functions!$A$2:$H$69,8,FALSE)</f>
        <v>2</v>
      </c>
      <c r="T358" s="17">
        <f t="shared" ca="1" si="55"/>
        <v>9</v>
      </c>
      <c r="U358" s="18">
        <f ca="1">VLOOKUP(T358,'salary scales'!$A$1:$F$10,S358+1,FALSE)</f>
        <v>1939.17</v>
      </c>
      <c r="V358" s="23">
        <f>VLOOKUP(P358,functions!$A$2:$H$69,5,FALSE)</f>
        <v>1</v>
      </c>
      <c r="X358" s="18">
        <f t="shared" ca="1" si="56"/>
        <v>1939.17</v>
      </c>
      <c r="Y358" s="18">
        <f t="shared" ca="1" si="57"/>
        <v>155.1336</v>
      </c>
      <c r="Z358" s="18">
        <f t="shared" ca="1" si="59"/>
        <v>995.87124999999992</v>
      </c>
      <c r="AA358" s="18">
        <f t="shared" ca="1" si="60"/>
        <v>150.285675</v>
      </c>
      <c r="AB358" s="18">
        <f t="shared" ca="1" si="61"/>
        <v>32.965890000000002</v>
      </c>
      <c r="AC358" s="18">
        <f t="shared" ca="1" si="62"/>
        <v>43.437407999999998</v>
      </c>
      <c r="AD358" s="18">
        <f t="shared" ca="1" si="63"/>
        <v>90.171405000000007</v>
      </c>
      <c r="AE358" s="18">
        <f t="shared" ca="1" si="64"/>
        <v>10.471518000000001</v>
      </c>
      <c r="AF358" s="18">
        <f t="shared" ca="1" si="65"/>
        <v>83.692000000000007</v>
      </c>
      <c r="AG358" t="str">
        <f t="shared" si="58"/>
        <v/>
      </c>
    </row>
    <row r="359" spans="1:33" x14ac:dyDescent="0.3">
      <c r="A359" s="2" t="s">
        <v>354</v>
      </c>
      <c r="B359" t="s">
        <v>932</v>
      </c>
      <c r="D359" t="s">
        <v>487</v>
      </c>
      <c r="E359" s="1" t="s">
        <v>410</v>
      </c>
      <c r="F359" s="1" t="s">
        <v>465</v>
      </c>
      <c r="G359" s="7">
        <v>21163</v>
      </c>
      <c r="H359" s="7">
        <v>40340</v>
      </c>
      <c r="I359" s="1" t="s">
        <v>1081</v>
      </c>
      <c r="J359" s="47">
        <v>3</v>
      </c>
      <c r="K359" s="47">
        <v>1</v>
      </c>
      <c r="L359" s="49" t="s">
        <v>1422</v>
      </c>
      <c r="M359" s="6" t="s">
        <v>1281</v>
      </c>
      <c r="N359" s="6" t="s">
        <v>1435</v>
      </c>
      <c r="O359" s="6" t="s">
        <v>1464</v>
      </c>
      <c r="P359" s="12" t="s">
        <v>1051</v>
      </c>
      <c r="Q359" s="15" t="str">
        <f>VLOOKUP(P359,functions!$A$2:$H$69,3,FALSE)</f>
        <v>Planner</v>
      </c>
      <c r="R359" s="15"/>
      <c r="S359" s="17">
        <f>VLOOKUP(P359,functions!$A$2:$H$69,8,FALSE)</f>
        <v>3</v>
      </c>
      <c r="T359" s="17">
        <f t="shared" ca="1" si="55"/>
        <v>8</v>
      </c>
      <c r="U359" s="18">
        <f ca="1">VLOOKUP(T359,'salary scales'!$A$1:$F$10,S359+1,FALSE)</f>
        <v>2124.06</v>
      </c>
      <c r="V359" s="23">
        <f>VLOOKUP(P359,functions!$A$2:$H$69,5,FALSE)</f>
        <v>1</v>
      </c>
      <c r="X359" s="18">
        <f t="shared" ca="1" si="56"/>
        <v>2124.06</v>
      </c>
      <c r="Y359" s="18">
        <f t="shared" ca="1" si="57"/>
        <v>169.9248</v>
      </c>
      <c r="Z359" s="18">
        <f t="shared" ca="1" si="59"/>
        <v>995.87124999999992</v>
      </c>
      <c r="AA359" s="18">
        <f t="shared" ca="1" si="60"/>
        <v>164.61464999999998</v>
      </c>
      <c r="AB359" s="18">
        <f t="shared" ca="1" si="61"/>
        <v>36.109020000000001</v>
      </c>
      <c r="AC359" s="18">
        <f t="shared" ca="1" si="62"/>
        <v>47.578944</v>
      </c>
      <c r="AD359" s="18">
        <f t="shared" ca="1" si="63"/>
        <v>98.768789999999996</v>
      </c>
      <c r="AE359" s="18">
        <f t="shared" ca="1" si="64"/>
        <v>11.469924000000001</v>
      </c>
      <c r="AF359" s="18">
        <f t="shared" ca="1" si="65"/>
        <v>102.181</v>
      </c>
      <c r="AG359" t="str">
        <f t="shared" si="58"/>
        <v/>
      </c>
    </row>
    <row r="360" spans="1:33" x14ac:dyDescent="0.3">
      <c r="A360" s="2" t="s">
        <v>355</v>
      </c>
      <c r="B360" t="s">
        <v>933</v>
      </c>
      <c r="D360" t="s">
        <v>570</v>
      </c>
      <c r="E360" s="1" t="s">
        <v>410</v>
      </c>
      <c r="F360" s="1" t="s">
        <v>465</v>
      </c>
      <c r="G360" s="7">
        <v>30935</v>
      </c>
      <c r="H360" s="7">
        <v>40423</v>
      </c>
      <c r="I360" s="1" t="s">
        <v>1081</v>
      </c>
      <c r="M360" s="6" t="s">
        <v>1283</v>
      </c>
      <c r="N360" s="6" t="s">
        <v>1439</v>
      </c>
      <c r="O360" s="6" t="s">
        <v>1457</v>
      </c>
      <c r="P360" s="12" t="s">
        <v>1059</v>
      </c>
      <c r="Q360" s="15" t="str">
        <f>VLOOKUP(P360,functions!$A$2:$H$69,3,FALSE)</f>
        <v>Warehouse worker</v>
      </c>
      <c r="R360" s="15"/>
      <c r="S360" s="17">
        <f>VLOOKUP(P360,functions!$A$2:$H$69,8,FALSE)</f>
        <v>1</v>
      </c>
      <c r="T360" s="17">
        <f t="shared" ca="1" si="55"/>
        <v>8</v>
      </c>
      <c r="U360" s="18">
        <f ca="1">VLOOKUP(T360,'salary scales'!$A$1:$F$10,S360+1,FALSE)</f>
        <v>1861.13</v>
      </c>
      <c r="V360" s="23">
        <f>VLOOKUP(P360,functions!$A$2:$H$69,5,FALSE)</f>
        <v>1</v>
      </c>
      <c r="X360" s="18">
        <f t="shared" ca="1" si="56"/>
        <v>1861.13</v>
      </c>
      <c r="Y360" s="18">
        <f t="shared" ca="1" si="57"/>
        <v>148.8904</v>
      </c>
      <c r="Z360" s="18">
        <f t="shared" ca="1" si="59"/>
        <v>995.87124999999992</v>
      </c>
      <c r="AA360" s="18">
        <f t="shared" ca="1" si="60"/>
        <v>144.23757500000002</v>
      </c>
      <c r="AB360" s="18">
        <f t="shared" ca="1" si="61"/>
        <v>31.639210000000006</v>
      </c>
      <c r="AC360" s="18">
        <f t="shared" ca="1" si="62"/>
        <v>41.689312000000001</v>
      </c>
      <c r="AD360" s="18">
        <f t="shared" ca="1" si="63"/>
        <v>86.542545000000004</v>
      </c>
      <c r="AE360" s="18">
        <f t="shared" ca="1" si="64"/>
        <v>10.050102000000001</v>
      </c>
      <c r="AF360" s="18">
        <f t="shared" ca="1" si="65"/>
        <v>75.888000000000019</v>
      </c>
      <c r="AG360" t="str">
        <f t="shared" si="58"/>
        <v/>
      </c>
    </row>
    <row r="361" spans="1:33" x14ac:dyDescent="0.3">
      <c r="A361" s="2" t="s">
        <v>356</v>
      </c>
      <c r="B361" t="s">
        <v>933</v>
      </c>
      <c r="D361" t="s">
        <v>569</v>
      </c>
      <c r="E361" s="1" t="s">
        <v>410</v>
      </c>
      <c r="F361" s="1" t="s">
        <v>465</v>
      </c>
      <c r="G361" s="7">
        <v>20565</v>
      </c>
      <c r="H361" s="7">
        <v>39345</v>
      </c>
      <c r="I361" s="1" t="s">
        <v>1081</v>
      </c>
      <c r="M361" s="6" t="s">
        <v>1281</v>
      </c>
      <c r="N361" s="6" t="s">
        <v>1042</v>
      </c>
      <c r="O361" s="6" t="s">
        <v>1276</v>
      </c>
      <c r="P361" s="12" t="s">
        <v>1008</v>
      </c>
      <c r="Q361" s="15" t="str">
        <f>VLOOKUP(P361,functions!$A$2:$H$69,3,FALSE)</f>
        <v>Engineers</v>
      </c>
      <c r="R361" s="15"/>
      <c r="S361" s="17">
        <f>VLOOKUP(P361,functions!$A$2:$H$69,8,FALSE)</f>
        <v>3</v>
      </c>
      <c r="T361" s="17">
        <f t="shared" ca="1" si="55"/>
        <v>11</v>
      </c>
      <c r="U361" s="18" t="e">
        <f ca="1">VLOOKUP(T361,'salary scales'!$A$1:$F$10,S361+1,FALSE)</f>
        <v>#N/A</v>
      </c>
      <c r="V361" s="23">
        <f>VLOOKUP(P361,functions!$A$2:$H$69,5,FALSE)</f>
        <v>1</v>
      </c>
      <c r="X361" s="18" t="e">
        <f t="shared" ca="1" si="56"/>
        <v>#N/A</v>
      </c>
      <c r="Y361" s="18" t="e">
        <f t="shared" ca="1" si="57"/>
        <v>#N/A</v>
      </c>
      <c r="Z361" s="18" t="e">
        <f t="shared" ca="1" si="59"/>
        <v>#N/A</v>
      </c>
      <c r="AA361" s="18" t="e">
        <f t="shared" ca="1" si="60"/>
        <v>#N/A</v>
      </c>
      <c r="AB361" s="18" t="e">
        <f t="shared" ca="1" si="61"/>
        <v>#N/A</v>
      </c>
      <c r="AC361" s="18" t="e">
        <f t="shared" ca="1" si="62"/>
        <v>#N/A</v>
      </c>
      <c r="AD361" s="18" t="e">
        <f t="shared" ca="1" si="63"/>
        <v>#N/A</v>
      </c>
      <c r="AE361" s="18" t="e">
        <f t="shared" ca="1" si="64"/>
        <v>#N/A</v>
      </c>
      <c r="AF361" s="18" t="e">
        <f t="shared" ca="1" si="65"/>
        <v>#N/A</v>
      </c>
      <c r="AG361" t="str">
        <f t="shared" si="58"/>
        <v/>
      </c>
    </row>
    <row r="362" spans="1:33" x14ac:dyDescent="0.3">
      <c r="A362" s="2" t="s">
        <v>357</v>
      </c>
      <c r="B362" t="s">
        <v>762</v>
      </c>
      <c r="D362" t="s">
        <v>418</v>
      </c>
      <c r="E362" s="1" t="s">
        <v>410</v>
      </c>
      <c r="F362" s="1" t="s">
        <v>465</v>
      </c>
      <c r="G362" s="7">
        <v>22920</v>
      </c>
      <c r="H362" s="7">
        <v>39788</v>
      </c>
      <c r="I362" s="1" t="s">
        <v>1081</v>
      </c>
      <c r="J362" s="47">
        <v>3</v>
      </c>
      <c r="K362" s="47">
        <v>1</v>
      </c>
      <c r="L362" s="49" t="s">
        <v>1422</v>
      </c>
      <c r="M362" s="6" t="s">
        <v>1281</v>
      </c>
      <c r="N362" s="6" t="s">
        <v>1042</v>
      </c>
      <c r="O362" s="6" t="s">
        <v>1276</v>
      </c>
      <c r="P362" s="12" t="s">
        <v>1008</v>
      </c>
      <c r="Q362" s="15" t="str">
        <f>VLOOKUP(P362,functions!$A$2:$H$69,3,FALSE)</f>
        <v>Engineers</v>
      </c>
      <c r="R362" s="15"/>
      <c r="S362" s="17">
        <f>VLOOKUP(P362,functions!$A$2:$H$69,8,FALSE)</f>
        <v>3</v>
      </c>
      <c r="T362" s="17">
        <f t="shared" ca="1" si="55"/>
        <v>10</v>
      </c>
      <c r="U362" s="18" t="e">
        <f ca="1">VLOOKUP(T362,'salary scales'!$A$1:$F$10,S362+1,FALSE)</f>
        <v>#N/A</v>
      </c>
      <c r="V362" s="23">
        <f>VLOOKUP(P362,functions!$A$2:$H$69,5,FALSE)</f>
        <v>1</v>
      </c>
      <c r="X362" s="18" t="e">
        <f t="shared" ca="1" si="56"/>
        <v>#N/A</v>
      </c>
      <c r="Y362" s="18" t="e">
        <f t="shared" ca="1" si="57"/>
        <v>#N/A</v>
      </c>
      <c r="Z362" s="18" t="e">
        <f t="shared" ca="1" si="59"/>
        <v>#N/A</v>
      </c>
      <c r="AA362" s="18" t="e">
        <f t="shared" ca="1" si="60"/>
        <v>#N/A</v>
      </c>
      <c r="AB362" s="18" t="e">
        <f t="shared" ca="1" si="61"/>
        <v>#N/A</v>
      </c>
      <c r="AC362" s="18" t="e">
        <f t="shared" ca="1" si="62"/>
        <v>#N/A</v>
      </c>
      <c r="AD362" s="18" t="e">
        <f t="shared" ca="1" si="63"/>
        <v>#N/A</v>
      </c>
      <c r="AE362" s="18" t="e">
        <f t="shared" ca="1" si="64"/>
        <v>#N/A</v>
      </c>
      <c r="AF362" s="18" t="e">
        <f t="shared" ca="1" si="65"/>
        <v>#N/A</v>
      </c>
      <c r="AG362" t="str">
        <f t="shared" si="58"/>
        <v/>
      </c>
    </row>
    <row r="363" spans="1:33" x14ac:dyDescent="0.3">
      <c r="A363" s="2" t="s">
        <v>358</v>
      </c>
      <c r="B363" t="s">
        <v>924</v>
      </c>
      <c r="D363" t="s">
        <v>544</v>
      </c>
      <c r="E363" s="1" t="s">
        <v>410</v>
      </c>
      <c r="F363" s="1" t="s">
        <v>465</v>
      </c>
      <c r="G363" s="7">
        <v>22382</v>
      </c>
      <c r="H363" s="7">
        <v>39501</v>
      </c>
      <c r="I363" s="1" t="s">
        <v>1420</v>
      </c>
      <c r="J363" s="47">
        <v>2</v>
      </c>
      <c r="K363" s="47">
        <v>1</v>
      </c>
      <c r="L363" s="49" t="s">
        <v>1422</v>
      </c>
      <c r="M363" s="6" t="s">
        <v>1281</v>
      </c>
      <c r="N363" s="6" t="s">
        <v>1438</v>
      </c>
      <c r="O363" s="6" t="s">
        <v>1448</v>
      </c>
      <c r="P363" s="12" t="s">
        <v>1060</v>
      </c>
      <c r="Q363" s="15" t="str">
        <f>VLOOKUP(P363,functions!$A$2:$H$69,3,FALSE)</f>
        <v>Logistics employee loading and unloading</v>
      </c>
      <c r="R363" s="15"/>
      <c r="S363" s="17">
        <f>VLOOKUP(P363,functions!$A$2:$H$69,8,FALSE)</f>
        <v>1</v>
      </c>
      <c r="T363" s="17">
        <f t="shared" ca="1" si="55"/>
        <v>10</v>
      </c>
      <c r="U363" s="18" t="e">
        <f ca="1">VLOOKUP(T363,'salary scales'!$A$1:$F$10,S363+1,FALSE)</f>
        <v>#N/A</v>
      </c>
      <c r="V363" s="23">
        <f>VLOOKUP(P363,functions!$A$2:$H$69,5,FALSE)</f>
        <v>1</v>
      </c>
      <c r="X363" s="18" t="e">
        <f t="shared" ca="1" si="56"/>
        <v>#N/A</v>
      </c>
      <c r="Y363" s="18" t="e">
        <f t="shared" ca="1" si="57"/>
        <v>#N/A</v>
      </c>
      <c r="Z363" s="18" t="e">
        <f t="shared" ca="1" si="59"/>
        <v>#N/A</v>
      </c>
      <c r="AA363" s="18" t="e">
        <f t="shared" ca="1" si="60"/>
        <v>#N/A</v>
      </c>
      <c r="AB363" s="18" t="e">
        <f t="shared" ca="1" si="61"/>
        <v>#N/A</v>
      </c>
      <c r="AC363" s="18" t="e">
        <f t="shared" ca="1" si="62"/>
        <v>#N/A</v>
      </c>
      <c r="AD363" s="18" t="e">
        <f t="shared" ca="1" si="63"/>
        <v>#N/A</v>
      </c>
      <c r="AE363" s="18" t="e">
        <f t="shared" ca="1" si="64"/>
        <v>#N/A</v>
      </c>
      <c r="AF363" s="18" t="e">
        <f t="shared" ca="1" si="65"/>
        <v>#N/A</v>
      </c>
      <c r="AG363" t="str">
        <f t="shared" si="58"/>
        <v/>
      </c>
    </row>
    <row r="364" spans="1:33" x14ac:dyDescent="0.3">
      <c r="A364" s="2" t="s">
        <v>359</v>
      </c>
      <c r="B364" t="s">
        <v>925</v>
      </c>
      <c r="D364" t="s">
        <v>546</v>
      </c>
      <c r="E364" s="1" t="s">
        <v>410</v>
      </c>
      <c r="F364" s="1" t="s">
        <v>465</v>
      </c>
      <c r="G364" s="7">
        <v>24248</v>
      </c>
      <c r="H364" s="7">
        <v>41112</v>
      </c>
      <c r="I364" s="1" t="s">
        <v>1081</v>
      </c>
      <c r="M364" s="6" t="s">
        <v>1281</v>
      </c>
      <c r="N364" s="6" t="s">
        <v>1405</v>
      </c>
      <c r="O364" s="6" t="s">
        <v>1447</v>
      </c>
      <c r="P364" s="12" t="s">
        <v>1070</v>
      </c>
      <c r="Q364" s="15" t="str">
        <f>VLOOKUP(P364,functions!$A$2:$H$69,3,FALSE)</f>
        <v>Employee Technical Service</v>
      </c>
      <c r="R364" s="15"/>
      <c r="S364" s="17">
        <f>VLOOKUP(P364,functions!$A$2:$H$69,8,FALSE)</f>
        <v>2</v>
      </c>
      <c r="T364" s="17">
        <f t="shared" ca="1" si="55"/>
        <v>6</v>
      </c>
      <c r="U364" s="18">
        <f ca="1">VLOOKUP(T364,'salary scales'!$A$1:$F$10,S364+1,FALSE)</f>
        <v>1939.17</v>
      </c>
      <c r="V364" s="23">
        <f>VLOOKUP(P364,functions!$A$2:$H$69,5,FALSE)</f>
        <v>1</v>
      </c>
      <c r="X364" s="18">
        <f t="shared" ca="1" si="56"/>
        <v>1939.17</v>
      </c>
      <c r="Y364" s="18">
        <f t="shared" ca="1" si="57"/>
        <v>155.1336</v>
      </c>
      <c r="Z364" s="18">
        <f t="shared" ca="1" si="59"/>
        <v>995.87124999999992</v>
      </c>
      <c r="AA364" s="18">
        <f t="shared" ca="1" si="60"/>
        <v>150.285675</v>
      </c>
      <c r="AB364" s="18">
        <f t="shared" ca="1" si="61"/>
        <v>32.965890000000002</v>
      </c>
      <c r="AC364" s="18">
        <f t="shared" ca="1" si="62"/>
        <v>43.437407999999998</v>
      </c>
      <c r="AD364" s="18">
        <f t="shared" ca="1" si="63"/>
        <v>90.171405000000007</v>
      </c>
      <c r="AE364" s="18">
        <f t="shared" ca="1" si="64"/>
        <v>10.471518000000001</v>
      </c>
      <c r="AF364" s="18">
        <f t="shared" ca="1" si="65"/>
        <v>83.692000000000007</v>
      </c>
      <c r="AG364" t="str">
        <f t="shared" si="58"/>
        <v/>
      </c>
    </row>
    <row r="365" spans="1:33" x14ac:dyDescent="0.3">
      <c r="A365" s="2" t="s">
        <v>360</v>
      </c>
      <c r="B365" t="s">
        <v>925</v>
      </c>
      <c r="D365" t="s">
        <v>545</v>
      </c>
      <c r="E365" s="1" t="s">
        <v>410</v>
      </c>
      <c r="F365" s="1" t="s">
        <v>465</v>
      </c>
      <c r="G365" s="7">
        <v>21894</v>
      </c>
      <c r="H365" s="7">
        <v>40466</v>
      </c>
      <c r="I365" s="1" t="s">
        <v>1081</v>
      </c>
      <c r="M365" s="6" t="s">
        <v>1281</v>
      </c>
      <c r="N365" s="6" t="s">
        <v>1435</v>
      </c>
      <c r="O365" s="6" t="s">
        <v>1466</v>
      </c>
      <c r="P365" s="12" t="s">
        <v>1053</v>
      </c>
      <c r="Q365" s="15" t="str">
        <f>VLOOKUP(P365,functions!$A$2:$H$69,3,FALSE)</f>
        <v>Production worker</v>
      </c>
      <c r="R365" s="15"/>
      <c r="S365" s="17">
        <f>VLOOKUP(P365,functions!$A$2:$H$69,8,FALSE)</f>
        <v>2</v>
      </c>
      <c r="T365" s="17">
        <f t="shared" ca="1" si="55"/>
        <v>8</v>
      </c>
      <c r="U365" s="18">
        <f ca="1">VLOOKUP(T365,'salary scales'!$A$1:$F$10,S365+1,FALSE)</f>
        <v>1939.17</v>
      </c>
      <c r="V365" s="23">
        <f>VLOOKUP(P365,functions!$A$2:$H$69,5,FALSE)</f>
        <v>1.00064</v>
      </c>
      <c r="X365" s="18">
        <f t="shared" ca="1" si="56"/>
        <v>1940.4110688000001</v>
      </c>
      <c r="Y365" s="18">
        <f t="shared" ca="1" si="57"/>
        <v>155.232885504</v>
      </c>
      <c r="Z365" s="18">
        <f t="shared" ca="1" si="59"/>
        <v>995.87124999999992</v>
      </c>
      <c r="AA365" s="18">
        <f t="shared" ca="1" si="60"/>
        <v>150.38185783200001</v>
      </c>
      <c r="AB365" s="18">
        <f t="shared" ca="1" si="61"/>
        <v>32.986988169600004</v>
      </c>
      <c r="AC365" s="18">
        <f t="shared" ca="1" si="62"/>
        <v>43.465207941119999</v>
      </c>
      <c r="AD365" s="18">
        <f t="shared" ca="1" si="63"/>
        <v>90.229114699199997</v>
      </c>
      <c r="AE365" s="18">
        <f t="shared" ca="1" si="64"/>
        <v>10.478219771520001</v>
      </c>
      <c r="AF365" s="18">
        <f t="shared" ca="1" si="65"/>
        <v>83.745562880000023</v>
      </c>
      <c r="AG365" t="str">
        <f t="shared" si="58"/>
        <v/>
      </c>
    </row>
    <row r="366" spans="1:33" x14ac:dyDescent="0.3">
      <c r="A366" s="2" t="s">
        <v>361</v>
      </c>
      <c r="B366" t="s">
        <v>927</v>
      </c>
      <c r="D366" t="s">
        <v>463</v>
      </c>
      <c r="E366" s="1" t="s">
        <v>410</v>
      </c>
      <c r="F366" s="1" t="s">
        <v>466</v>
      </c>
      <c r="G366" s="7">
        <v>23110</v>
      </c>
      <c r="H366" s="7">
        <v>40421</v>
      </c>
      <c r="I366" s="1" t="s">
        <v>1081</v>
      </c>
      <c r="J366" s="47">
        <v>30</v>
      </c>
      <c r="K366" s="47">
        <v>1</v>
      </c>
      <c r="L366" s="49" t="s">
        <v>1290</v>
      </c>
      <c r="M366" s="6" t="s">
        <v>1281</v>
      </c>
      <c r="N366" s="6" t="s">
        <v>1435</v>
      </c>
      <c r="O366" s="6" t="s">
        <v>1466</v>
      </c>
      <c r="P366" s="12" t="s">
        <v>1053</v>
      </c>
      <c r="Q366" s="15" t="str">
        <f>VLOOKUP(P366,functions!$A$2:$H$69,3,FALSE)</f>
        <v>Production worker</v>
      </c>
      <c r="R366" s="15"/>
      <c r="S366" s="17">
        <f>VLOOKUP(P366,functions!$A$2:$H$69,8,FALSE)</f>
        <v>2</v>
      </c>
      <c r="T366" s="17">
        <f t="shared" ca="1" si="55"/>
        <v>8</v>
      </c>
      <c r="U366" s="18">
        <f ca="1">VLOOKUP(T366,'salary scales'!$A$1:$F$10,S366+1,FALSE)</f>
        <v>1939.17</v>
      </c>
      <c r="V366" s="23">
        <f>VLOOKUP(P366,functions!$A$2:$H$69,5,FALSE)</f>
        <v>1.00064</v>
      </c>
      <c r="X366" s="18">
        <f t="shared" ca="1" si="56"/>
        <v>1940.4110688000001</v>
      </c>
      <c r="Y366" s="18">
        <f t="shared" ca="1" si="57"/>
        <v>155.232885504</v>
      </c>
      <c r="Z366" s="18">
        <f t="shared" ca="1" si="59"/>
        <v>995.87124999999992</v>
      </c>
      <c r="AA366" s="18">
        <f t="shared" ca="1" si="60"/>
        <v>150.38185783200001</v>
      </c>
      <c r="AB366" s="18">
        <f t="shared" ca="1" si="61"/>
        <v>32.986988169600004</v>
      </c>
      <c r="AC366" s="18">
        <f t="shared" ca="1" si="62"/>
        <v>43.465207941119999</v>
      </c>
      <c r="AD366" s="18">
        <f t="shared" ca="1" si="63"/>
        <v>90.229114699199997</v>
      </c>
      <c r="AE366" s="18">
        <f t="shared" ca="1" si="64"/>
        <v>10.478219771520001</v>
      </c>
      <c r="AF366" s="18">
        <f t="shared" ca="1" si="65"/>
        <v>83.745562880000023</v>
      </c>
      <c r="AG366" t="str">
        <f t="shared" si="58"/>
        <v/>
      </c>
    </row>
    <row r="367" spans="1:33" x14ac:dyDescent="0.3">
      <c r="A367" s="2" t="s">
        <v>362</v>
      </c>
      <c r="B367" t="s">
        <v>927</v>
      </c>
      <c r="D367" t="s">
        <v>463</v>
      </c>
      <c r="E367" s="1" t="s">
        <v>410</v>
      </c>
      <c r="F367" s="1" t="s">
        <v>466</v>
      </c>
      <c r="G367" s="7">
        <v>28879</v>
      </c>
      <c r="H367" s="7">
        <v>39277</v>
      </c>
      <c r="I367" s="1" t="s">
        <v>1081</v>
      </c>
      <c r="M367" s="6" t="s">
        <v>1281</v>
      </c>
      <c r="N367" s="6" t="s">
        <v>1044</v>
      </c>
      <c r="O367" s="6" t="s">
        <v>1274</v>
      </c>
      <c r="P367" s="12" t="s">
        <v>1015</v>
      </c>
      <c r="Q367" s="15" t="str">
        <f>VLOOKUP(P367,functions!$A$2:$H$69,3,FALSE)</f>
        <v>Website designer</v>
      </c>
      <c r="R367" s="15"/>
      <c r="S367" s="17">
        <f>VLOOKUP(P367,functions!$A$2:$H$69,8,FALSE)</f>
        <v>3</v>
      </c>
      <c r="T367" s="17">
        <f t="shared" ca="1" si="55"/>
        <v>11</v>
      </c>
      <c r="U367" s="18" t="e">
        <f ca="1">VLOOKUP(T367,'salary scales'!$A$1:$F$10,S367+1,FALSE)</f>
        <v>#N/A</v>
      </c>
      <c r="V367" s="23">
        <f>VLOOKUP(P367,functions!$A$2:$H$69,5,FALSE)</f>
        <v>1</v>
      </c>
      <c r="X367" s="18" t="e">
        <f t="shared" ca="1" si="56"/>
        <v>#N/A</v>
      </c>
      <c r="Y367" s="18" t="e">
        <f t="shared" ca="1" si="57"/>
        <v>#N/A</v>
      </c>
      <c r="Z367" s="18" t="e">
        <f t="shared" ca="1" si="59"/>
        <v>#N/A</v>
      </c>
      <c r="AA367" s="18" t="e">
        <f t="shared" ca="1" si="60"/>
        <v>#N/A</v>
      </c>
      <c r="AB367" s="18" t="e">
        <f t="shared" ca="1" si="61"/>
        <v>#N/A</v>
      </c>
      <c r="AC367" s="18" t="e">
        <f t="shared" ca="1" si="62"/>
        <v>#N/A</v>
      </c>
      <c r="AD367" s="18" t="e">
        <f t="shared" ca="1" si="63"/>
        <v>#N/A</v>
      </c>
      <c r="AE367" s="18" t="e">
        <f t="shared" ca="1" si="64"/>
        <v>#N/A</v>
      </c>
      <c r="AF367" s="18" t="e">
        <f t="shared" ca="1" si="65"/>
        <v>#N/A</v>
      </c>
      <c r="AG367" t="str">
        <f t="shared" si="58"/>
        <v/>
      </c>
    </row>
    <row r="368" spans="1:33" x14ac:dyDescent="0.3">
      <c r="A368" s="2" t="s">
        <v>363</v>
      </c>
      <c r="B368" t="s">
        <v>927</v>
      </c>
      <c r="D368" t="s">
        <v>549</v>
      </c>
      <c r="E368" s="1" t="s">
        <v>410</v>
      </c>
      <c r="F368" s="1" t="s">
        <v>465</v>
      </c>
      <c r="G368" s="7">
        <v>25593</v>
      </c>
      <c r="H368" s="7">
        <v>40922</v>
      </c>
      <c r="I368" s="1" t="s">
        <v>1081</v>
      </c>
      <c r="J368" s="47">
        <v>72</v>
      </c>
      <c r="K368" s="47">
        <v>1</v>
      </c>
      <c r="L368" s="49" t="s">
        <v>1292</v>
      </c>
      <c r="M368" s="6" t="s">
        <v>1281</v>
      </c>
      <c r="N368" s="6" t="s">
        <v>1435</v>
      </c>
      <c r="O368" s="6" t="s">
        <v>1464</v>
      </c>
      <c r="P368" s="12" t="s">
        <v>1051</v>
      </c>
      <c r="Q368" s="15" t="str">
        <f>VLOOKUP(P368,functions!$A$2:$H$69,3,FALSE)</f>
        <v>Planner</v>
      </c>
      <c r="R368" s="15"/>
      <c r="S368" s="17">
        <f>VLOOKUP(P368,functions!$A$2:$H$69,8,FALSE)</f>
        <v>3</v>
      </c>
      <c r="T368" s="17">
        <f t="shared" ca="1" si="55"/>
        <v>6</v>
      </c>
      <c r="U368" s="18">
        <f ca="1">VLOOKUP(T368,'salary scales'!$A$1:$F$10,S368+1,FALSE)</f>
        <v>2025.09</v>
      </c>
      <c r="V368" s="23">
        <f>VLOOKUP(P368,functions!$A$2:$H$69,5,FALSE)</f>
        <v>1</v>
      </c>
      <c r="X368" s="18">
        <f t="shared" ca="1" si="56"/>
        <v>2025.09</v>
      </c>
      <c r="Y368" s="18">
        <f t="shared" ca="1" si="57"/>
        <v>162.00719999999998</v>
      </c>
      <c r="Z368" s="18">
        <f t="shared" ca="1" si="59"/>
        <v>995.87124999999992</v>
      </c>
      <c r="AA368" s="18">
        <f t="shared" ca="1" si="60"/>
        <v>156.94447499999998</v>
      </c>
      <c r="AB368" s="18">
        <f t="shared" ca="1" si="61"/>
        <v>34.42653</v>
      </c>
      <c r="AC368" s="18">
        <f t="shared" ca="1" si="62"/>
        <v>45.362015999999997</v>
      </c>
      <c r="AD368" s="18">
        <f t="shared" ca="1" si="63"/>
        <v>94.166685000000001</v>
      </c>
      <c r="AE368" s="18">
        <f t="shared" ca="1" si="64"/>
        <v>10.935486000000001</v>
      </c>
      <c r="AF368" s="18">
        <f t="shared" ca="1" si="65"/>
        <v>92.283999999999992</v>
      </c>
      <c r="AG368" t="str">
        <f t="shared" si="58"/>
        <v/>
      </c>
    </row>
    <row r="369" spans="1:33" x14ac:dyDescent="0.3">
      <c r="A369" s="2" t="s">
        <v>364</v>
      </c>
      <c r="B369" t="s">
        <v>930</v>
      </c>
      <c r="D369" t="s">
        <v>463</v>
      </c>
      <c r="E369" s="1" t="s">
        <v>410</v>
      </c>
      <c r="F369" s="1" t="s">
        <v>466</v>
      </c>
      <c r="G369" s="7">
        <v>27014</v>
      </c>
      <c r="H369" s="7">
        <v>40208</v>
      </c>
      <c r="I369" s="1" t="s">
        <v>1081</v>
      </c>
      <c r="M369" s="6" t="s">
        <v>1281</v>
      </c>
      <c r="N369" s="6" t="s">
        <v>1438</v>
      </c>
      <c r="O369" s="6" t="s">
        <v>1448</v>
      </c>
      <c r="P369" s="12" t="s">
        <v>1060</v>
      </c>
      <c r="Q369" s="15" t="str">
        <f>VLOOKUP(P369,functions!$A$2:$H$69,3,FALSE)</f>
        <v>Logistics employee loading and unloading</v>
      </c>
      <c r="R369" s="15"/>
      <c r="S369" s="17">
        <f>VLOOKUP(P369,functions!$A$2:$H$69,8,FALSE)</f>
        <v>1</v>
      </c>
      <c r="T369" s="17">
        <f t="shared" ca="1" si="55"/>
        <v>8</v>
      </c>
      <c r="U369" s="18">
        <f ca="1">VLOOKUP(T369,'salary scales'!$A$1:$F$10,S369+1,FALSE)</f>
        <v>1861.13</v>
      </c>
      <c r="V369" s="23">
        <f>VLOOKUP(P369,functions!$A$2:$H$69,5,FALSE)</f>
        <v>1</v>
      </c>
      <c r="X369" s="18">
        <f t="shared" ca="1" si="56"/>
        <v>1861.13</v>
      </c>
      <c r="Y369" s="18">
        <f t="shared" ca="1" si="57"/>
        <v>148.8904</v>
      </c>
      <c r="Z369" s="18">
        <f t="shared" ca="1" si="59"/>
        <v>995.87124999999992</v>
      </c>
      <c r="AA369" s="18">
        <f t="shared" ca="1" si="60"/>
        <v>144.23757500000002</v>
      </c>
      <c r="AB369" s="18">
        <f t="shared" ca="1" si="61"/>
        <v>31.639210000000006</v>
      </c>
      <c r="AC369" s="18">
        <f t="shared" ca="1" si="62"/>
        <v>41.689312000000001</v>
      </c>
      <c r="AD369" s="18">
        <f t="shared" ca="1" si="63"/>
        <v>86.542545000000004</v>
      </c>
      <c r="AE369" s="18">
        <f t="shared" ca="1" si="64"/>
        <v>10.050102000000001</v>
      </c>
      <c r="AF369" s="18">
        <f t="shared" ca="1" si="65"/>
        <v>75.888000000000019</v>
      </c>
      <c r="AG369" t="str">
        <f t="shared" si="58"/>
        <v/>
      </c>
    </row>
    <row r="370" spans="1:33" x14ac:dyDescent="0.3">
      <c r="A370" s="2" t="s">
        <v>365</v>
      </c>
      <c r="B370" t="s">
        <v>909</v>
      </c>
      <c r="C370" t="s">
        <v>733</v>
      </c>
      <c r="D370" t="s">
        <v>513</v>
      </c>
      <c r="E370" s="1" t="s">
        <v>410</v>
      </c>
      <c r="F370" s="1" t="s">
        <v>465</v>
      </c>
      <c r="G370" s="7">
        <v>26482</v>
      </c>
      <c r="H370" s="7">
        <v>39731</v>
      </c>
      <c r="I370" s="1" t="s">
        <v>1081</v>
      </c>
      <c r="J370" s="47">
        <v>2</v>
      </c>
      <c r="K370" s="47">
        <v>1</v>
      </c>
      <c r="L370" s="49" t="s">
        <v>1423</v>
      </c>
      <c r="M370" s="6" t="s">
        <v>1281</v>
      </c>
      <c r="N370" s="6" t="s">
        <v>1335</v>
      </c>
      <c r="O370" s="6" t="s">
        <v>1046</v>
      </c>
      <c r="P370" s="12" t="s">
        <v>1025</v>
      </c>
      <c r="Q370" s="15" t="str">
        <f>VLOOKUP(P370,functions!$A$2:$H$69,3,FALSE)</f>
        <v>Marketeer</v>
      </c>
      <c r="R370" s="15"/>
      <c r="S370" s="17">
        <f>VLOOKUP(P370,functions!$A$2:$H$69,8,FALSE)</f>
        <v>2</v>
      </c>
      <c r="T370" s="17">
        <f t="shared" ca="1" si="55"/>
        <v>10</v>
      </c>
      <c r="U370" s="18" t="e">
        <f ca="1">VLOOKUP(T370,'salary scales'!$A$1:$F$10,S370+1,FALSE)</f>
        <v>#N/A</v>
      </c>
      <c r="V370" s="23">
        <f>VLOOKUP(P370,functions!$A$2:$H$69,5,FALSE)</f>
        <v>0.6</v>
      </c>
      <c r="X370" s="18" t="e">
        <f t="shared" ca="1" si="56"/>
        <v>#N/A</v>
      </c>
      <c r="Y370" s="18" t="e">
        <f t="shared" ca="1" si="57"/>
        <v>#N/A</v>
      </c>
      <c r="Z370" s="18" t="e">
        <f t="shared" ca="1" si="59"/>
        <v>#N/A</v>
      </c>
      <c r="AA370" s="18" t="e">
        <f t="shared" ca="1" si="60"/>
        <v>#N/A</v>
      </c>
      <c r="AB370" s="18" t="e">
        <f t="shared" ca="1" si="61"/>
        <v>#N/A</v>
      </c>
      <c r="AC370" s="18" t="e">
        <f t="shared" ca="1" si="62"/>
        <v>#N/A</v>
      </c>
      <c r="AD370" s="18" t="e">
        <f t="shared" ca="1" si="63"/>
        <v>#N/A</v>
      </c>
      <c r="AE370" s="18" t="e">
        <f t="shared" ca="1" si="64"/>
        <v>#N/A</v>
      </c>
      <c r="AF370" s="18" t="e">
        <f t="shared" ca="1" si="65"/>
        <v>#N/A</v>
      </c>
      <c r="AG370" t="str">
        <f t="shared" si="58"/>
        <v/>
      </c>
    </row>
    <row r="371" spans="1:33" x14ac:dyDescent="0.3">
      <c r="A371" s="2" t="s">
        <v>366</v>
      </c>
      <c r="B371" t="s">
        <v>779</v>
      </c>
      <c r="D371" t="s">
        <v>677</v>
      </c>
      <c r="E371" s="1" t="s">
        <v>1467</v>
      </c>
      <c r="F371" s="1" t="s">
        <v>468</v>
      </c>
      <c r="G371" s="7">
        <v>27033</v>
      </c>
      <c r="H371" s="7">
        <v>40053</v>
      </c>
      <c r="I371" s="1" t="s">
        <v>1081</v>
      </c>
      <c r="J371" s="47">
        <v>4</v>
      </c>
      <c r="K371" s="47">
        <v>1</v>
      </c>
      <c r="L371" s="49" t="s">
        <v>1422</v>
      </c>
      <c r="M371" s="6" t="s">
        <v>1281</v>
      </c>
      <c r="N371" s="6" t="s">
        <v>1438</v>
      </c>
      <c r="O371" s="6" t="s">
        <v>1448</v>
      </c>
      <c r="P371" s="12" t="s">
        <v>1060</v>
      </c>
      <c r="Q371" s="15" t="str">
        <f>VLOOKUP(P371,functions!$A$2:$H$69,3,FALSE)</f>
        <v>Logistics employee loading and unloading</v>
      </c>
      <c r="R371" s="15"/>
      <c r="S371" s="17">
        <f>VLOOKUP(P371,functions!$A$2:$H$69,8,FALSE)</f>
        <v>1</v>
      </c>
      <c r="T371" s="17">
        <f t="shared" ca="1" si="55"/>
        <v>9</v>
      </c>
      <c r="U371" s="18">
        <f ca="1">VLOOKUP(T371,'salary scales'!$A$1:$F$10,S371+1,FALSE)</f>
        <v>1861.13</v>
      </c>
      <c r="V371" s="23">
        <f>VLOOKUP(P371,functions!$A$2:$H$69,5,FALSE)</f>
        <v>1</v>
      </c>
      <c r="X371" s="18">
        <f t="shared" ca="1" si="56"/>
        <v>1861.13</v>
      </c>
      <c r="Y371" s="18">
        <f t="shared" ca="1" si="57"/>
        <v>148.8904</v>
      </c>
      <c r="Z371" s="18">
        <f t="shared" ca="1" si="59"/>
        <v>995.87124999999992</v>
      </c>
      <c r="AA371" s="18">
        <f t="shared" ca="1" si="60"/>
        <v>144.23757500000002</v>
      </c>
      <c r="AB371" s="18">
        <f t="shared" ca="1" si="61"/>
        <v>31.639210000000006</v>
      </c>
      <c r="AC371" s="18">
        <f t="shared" ca="1" si="62"/>
        <v>41.689312000000001</v>
      </c>
      <c r="AD371" s="18">
        <f t="shared" ca="1" si="63"/>
        <v>86.542545000000004</v>
      </c>
      <c r="AE371" s="18">
        <f t="shared" ca="1" si="64"/>
        <v>10.050102000000001</v>
      </c>
      <c r="AF371" s="18">
        <f t="shared" ca="1" si="65"/>
        <v>75.888000000000019</v>
      </c>
      <c r="AG371" t="str">
        <f t="shared" si="58"/>
        <v/>
      </c>
    </row>
    <row r="372" spans="1:33" x14ac:dyDescent="0.3">
      <c r="A372" s="2" t="s">
        <v>367</v>
      </c>
      <c r="B372" t="s">
        <v>779</v>
      </c>
      <c r="D372" t="s">
        <v>443</v>
      </c>
      <c r="E372" s="1" t="s">
        <v>410</v>
      </c>
      <c r="F372" s="1" t="s">
        <v>465</v>
      </c>
      <c r="G372" s="7">
        <v>33111</v>
      </c>
      <c r="H372" s="7">
        <v>39692</v>
      </c>
      <c r="I372" s="1" t="s">
        <v>1081</v>
      </c>
      <c r="M372" s="6" t="s">
        <v>1283</v>
      </c>
      <c r="N372" s="6" t="s">
        <v>1440</v>
      </c>
      <c r="O372" s="6" t="s">
        <v>1450</v>
      </c>
      <c r="P372" s="12" t="s">
        <v>1054</v>
      </c>
      <c r="Q372" s="15" t="str">
        <f>VLOOKUP(P372,functions!$A$2:$H$69,3,FALSE)</f>
        <v>Production assistant</v>
      </c>
      <c r="R372" s="15"/>
      <c r="S372" s="17">
        <f>VLOOKUP(P372,functions!$A$2:$H$69,8,FALSE)</f>
        <v>1</v>
      </c>
      <c r="T372" s="17">
        <f t="shared" ca="1" si="55"/>
        <v>10</v>
      </c>
      <c r="U372" s="18" t="e">
        <f ca="1">VLOOKUP(T372,'salary scales'!$A$1:$F$10,S372+1,FALSE)</f>
        <v>#N/A</v>
      </c>
      <c r="V372" s="23">
        <f>VLOOKUP(P372,functions!$A$2:$H$69,5,FALSE)</f>
        <v>1.00064</v>
      </c>
      <c r="X372" s="18" t="e">
        <f t="shared" ca="1" si="56"/>
        <v>#N/A</v>
      </c>
      <c r="Y372" s="18" t="e">
        <f t="shared" ca="1" si="57"/>
        <v>#N/A</v>
      </c>
      <c r="Z372" s="18" t="e">
        <f t="shared" ca="1" si="59"/>
        <v>#N/A</v>
      </c>
      <c r="AA372" s="18" t="e">
        <f t="shared" ca="1" si="60"/>
        <v>#N/A</v>
      </c>
      <c r="AB372" s="18" t="e">
        <f t="shared" ca="1" si="61"/>
        <v>#N/A</v>
      </c>
      <c r="AC372" s="18" t="e">
        <f t="shared" ca="1" si="62"/>
        <v>#N/A</v>
      </c>
      <c r="AD372" s="18" t="e">
        <f t="shared" ca="1" si="63"/>
        <v>#N/A</v>
      </c>
      <c r="AE372" s="18" t="e">
        <f t="shared" ca="1" si="64"/>
        <v>#N/A</v>
      </c>
      <c r="AF372" s="18" t="e">
        <f t="shared" ca="1" si="65"/>
        <v>#N/A</v>
      </c>
      <c r="AG372" t="str">
        <f t="shared" si="58"/>
        <v/>
      </c>
    </row>
    <row r="373" spans="1:33" x14ac:dyDescent="0.3">
      <c r="A373" s="2" t="s">
        <v>368</v>
      </c>
      <c r="B373" t="s">
        <v>746</v>
      </c>
      <c r="D373" t="s">
        <v>659</v>
      </c>
      <c r="E373" s="1" t="s">
        <v>1467</v>
      </c>
      <c r="F373" s="1" t="s">
        <v>465</v>
      </c>
      <c r="G373" s="7">
        <v>28884</v>
      </c>
      <c r="H373" s="7">
        <v>41305</v>
      </c>
      <c r="I373" s="1" t="s">
        <v>1081</v>
      </c>
      <c r="J373" s="47">
        <v>36</v>
      </c>
      <c r="K373" s="47">
        <v>1</v>
      </c>
      <c r="L373" s="49" t="s">
        <v>1431</v>
      </c>
      <c r="M373" s="6" t="s">
        <v>1281</v>
      </c>
      <c r="N373" s="6" t="s">
        <v>1435</v>
      </c>
      <c r="O373" s="6" t="s">
        <v>1443</v>
      </c>
      <c r="P373" s="12" t="s">
        <v>1052</v>
      </c>
      <c r="Q373" s="15" t="str">
        <f>VLOOKUP(P373,functions!$A$2:$H$69,3,FALSE)</f>
        <v>Team leader</v>
      </c>
      <c r="R373" s="15" t="s">
        <v>1083</v>
      </c>
      <c r="S373" s="17">
        <f>VLOOKUP(P373,functions!$A$2:$H$69,8,FALSE)</f>
        <v>3</v>
      </c>
      <c r="T373" s="17">
        <f t="shared" ca="1" si="55"/>
        <v>5</v>
      </c>
      <c r="U373" s="18">
        <f ca="1">VLOOKUP(T373,'salary scales'!$A$1:$F$10,S373+1,FALSE)</f>
        <v>1975.67</v>
      </c>
      <c r="V373" s="23">
        <f>VLOOKUP(P373,functions!$A$2:$H$69,5,FALSE)</f>
        <v>1.00064</v>
      </c>
      <c r="X373" s="18">
        <f t="shared" ca="1" si="56"/>
        <v>1976.9344288</v>
      </c>
      <c r="Y373" s="18">
        <f t="shared" ca="1" si="57"/>
        <v>158.15475430399999</v>
      </c>
      <c r="Z373" s="18">
        <f t="shared" ca="1" si="59"/>
        <v>995.87124999999992</v>
      </c>
      <c r="AA373" s="18">
        <f t="shared" ca="1" si="60"/>
        <v>153.212418232</v>
      </c>
      <c r="AB373" s="18">
        <f t="shared" ca="1" si="61"/>
        <v>33.607885289599999</v>
      </c>
      <c r="AC373" s="18">
        <f t="shared" ca="1" si="62"/>
        <v>44.28333120512</v>
      </c>
      <c r="AD373" s="18">
        <f t="shared" ca="1" si="63"/>
        <v>91.9274509392</v>
      </c>
      <c r="AE373" s="18">
        <f t="shared" ca="1" si="64"/>
        <v>10.675445915520001</v>
      </c>
      <c r="AF373" s="18">
        <f t="shared" ca="1" si="65"/>
        <v>87.397898880000014</v>
      </c>
      <c r="AG373" t="str">
        <f t="shared" si="58"/>
        <v/>
      </c>
    </row>
    <row r="374" spans="1:33" x14ac:dyDescent="0.3">
      <c r="A374" s="2" t="s">
        <v>369</v>
      </c>
      <c r="B374" t="s">
        <v>746</v>
      </c>
      <c r="D374" t="s">
        <v>419</v>
      </c>
      <c r="E374" s="1" t="s">
        <v>410</v>
      </c>
      <c r="F374" s="1" t="s">
        <v>465</v>
      </c>
      <c r="G374" s="7">
        <v>23813</v>
      </c>
      <c r="H374" s="7">
        <v>40488</v>
      </c>
      <c r="I374" s="1" t="s">
        <v>1081</v>
      </c>
      <c r="M374" s="6" t="s">
        <v>1281</v>
      </c>
      <c r="N374" s="6" t="s">
        <v>1435</v>
      </c>
      <c r="O374" s="6" t="s">
        <v>1466</v>
      </c>
      <c r="P374" s="12" t="s">
        <v>1053</v>
      </c>
      <c r="Q374" s="15" t="str">
        <f>VLOOKUP(P374,functions!$A$2:$H$69,3,FALSE)</f>
        <v>Production worker</v>
      </c>
      <c r="R374" s="15"/>
      <c r="S374" s="17">
        <f>VLOOKUP(P374,functions!$A$2:$H$69,8,FALSE)</f>
        <v>2</v>
      </c>
      <c r="T374" s="17">
        <f t="shared" ca="1" si="55"/>
        <v>8</v>
      </c>
      <c r="U374" s="18">
        <f ca="1">VLOOKUP(T374,'salary scales'!$A$1:$F$10,S374+1,FALSE)</f>
        <v>1939.17</v>
      </c>
      <c r="V374" s="23">
        <f>VLOOKUP(P374,functions!$A$2:$H$69,5,FALSE)</f>
        <v>1.00064</v>
      </c>
      <c r="X374" s="18">
        <f t="shared" ca="1" si="56"/>
        <v>1940.4110688000001</v>
      </c>
      <c r="Y374" s="18">
        <f t="shared" ca="1" si="57"/>
        <v>155.232885504</v>
      </c>
      <c r="Z374" s="18">
        <f t="shared" ca="1" si="59"/>
        <v>995.87124999999992</v>
      </c>
      <c r="AA374" s="18">
        <f t="shared" ca="1" si="60"/>
        <v>150.38185783200001</v>
      </c>
      <c r="AB374" s="18">
        <f t="shared" ca="1" si="61"/>
        <v>32.986988169600004</v>
      </c>
      <c r="AC374" s="18">
        <f t="shared" ca="1" si="62"/>
        <v>43.465207941119999</v>
      </c>
      <c r="AD374" s="18">
        <f t="shared" ca="1" si="63"/>
        <v>90.229114699199997</v>
      </c>
      <c r="AE374" s="18">
        <f t="shared" ca="1" si="64"/>
        <v>10.478219771520001</v>
      </c>
      <c r="AF374" s="18">
        <f t="shared" ca="1" si="65"/>
        <v>83.745562880000023</v>
      </c>
      <c r="AG374" t="str">
        <f t="shared" si="58"/>
        <v/>
      </c>
    </row>
    <row r="375" spans="1:33" x14ac:dyDescent="0.3">
      <c r="A375" s="2" t="s">
        <v>370</v>
      </c>
      <c r="B375" t="s">
        <v>746</v>
      </c>
      <c r="D375" t="s">
        <v>420</v>
      </c>
      <c r="E375" s="1" t="s">
        <v>410</v>
      </c>
      <c r="F375" s="1" t="s">
        <v>465</v>
      </c>
      <c r="G375" s="7">
        <v>28416</v>
      </c>
      <c r="H375" s="7">
        <v>40828</v>
      </c>
      <c r="I375" s="1" t="s">
        <v>1081</v>
      </c>
      <c r="J375" s="47">
        <v>5</v>
      </c>
      <c r="K375" s="47">
        <v>2</v>
      </c>
      <c r="L375" s="49" t="s">
        <v>1424</v>
      </c>
      <c r="M375" s="6" t="s">
        <v>1281</v>
      </c>
      <c r="N375" s="6" t="s">
        <v>1438</v>
      </c>
      <c r="O375" s="6" t="s">
        <v>1448</v>
      </c>
      <c r="P375" s="12" t="s">
        <v>1060</v>
      </c>
      <c r="Q375" s="15" t="str">
        <f>VLOOKUP(P375,functions!$A$2:$H$69,3,FALSE)</f>
        <v>Logistics employee loading and unloading</v>
      </c>
      <c r="R375" s="15"/>
      <c r="S375" s="17">
        <f>VLOOKUP(P375,functions!$A$2:$H$69,8,FALSE)</f>
        <v>1</v>
      </c>
      <c r="T375" s="17">
        <f t="shared" ca="1" si="55"/>
        <v>7</v>
      </c>
      <c r="U375" s="18">
        <f ca="1">VLOOKUP(T375,'salary scales'!$A$1:$F$10,S375+1,FALSE)</f>
        <v>1861.13</v>
      </c>
      <c r="V375" s="23">
        <f>VLOOKUP(P375,functions!$A$2:$H$69,5,FALSE)</f>
        <v>1</v>
      </c>
      <c r="X375" s="18">
        <f t="shared" ca="1" si="56"/>
        <v>1861.13</v>
      </c>
      <c r="Y375" s="18">
        <f t="shared" ca="1" si="57"/>
        <v>148.8904</v>
      </c>
      <c r="Z375" s="18">
        <f t="shared" ca="1" si="59"/>
        <v>995.87124999999992</v>
      </c>
      <c r="AA375" s="18">
        <f t="shared" ca="1" si="60"/>
        <v>144.23757500000002</v>
      </c>
      <c r="AB375" s="18">
        <f t="shared" ca="1" si="61"/>
        <v>31.639210000000006</v>
      </c>
      <c r="AC375" s="18">
        <f t="shared" ca="1" si="62"/>
        <v>41.689312000000001</v>
      </c>
      <c r="AD375" s="18">
        <f t="shared" ca="1" si="63"/>
        <v>86.542545000000004</v>
      </c>
      <c r="AE375" s="18">
        <f t="shared" ca="1" si="64"/>
        <v>10.050102000000001</v>
      </c>
      <c r="AF375" s="18">
        <f t="shared" ca="1" si="65"/>
        <v>75.888000000000019</v>
      </c>
      <c r="AG375" t="str">
        <f t="shared" si="58"/>
        <v/>
      </c>
    </row>
    <row r="376" spans="1:33" x14ac:dyDescent="0.3">
      <c r="A376" s="2" t="s">
        <v>371</v>
      </c>
      <c r="B376" t="s">
        <v>754</v>
      </c>
      <c r="D376" t="s">
        <v>651</v>
      </c>
      <c r="E376" s="1" t="s">
        <v>1467</v>
      </c>
      <c r="F376" s="1" t="s">
        <v>465</v>
      </c>
      <c r="G376" s="7">
        <v>25471</v>
      </c>
      <c r="H376" s="7">
        <v>40411</v>
      </c>
      <c r="I376" s="1" t="s">
        <v>1081</v>
      </c>
      <c r="J376" s="47">
        <v>1</v>
      </c>
      <c r="K376" s="47">
        <v>1</v>
      </c>
      <c r="L376" s="49" t="s">
        <v>1422</v>
      </c>
      <c r="M376" s="6" t="s">
        <v>1281</v>
      </c>
      <c r="N376" s="6" t="s">
        <v>1405</v>
      </c>
      <c r="O376" s="6" t="s">
        <v>1451</v>
      </c>
      <c r="P376" s="12" t="s">
        <v>1033</v>
      </c>
      <c r="Q376" s="15" t="str">
        <f>VLOOKUP(P376,functions!$A$2:$H$69,3,FALSE)</f>
        <v>Logistics employee facility</v>
      </c>
      <c r="R376" s="15"/>
      <c r="S376" s="17">
        <f>VLOOKUP(P376,functions!$A$2:$H$69,8,FALSE)</f>
        <v>1</v>
      </c>
      <c r="T376" s="17">
        <f t="shared" ca="1" si="55"/>
        <v>8</v>
      </c>
      <c r="U376" s="18">
        <f ca="1">VLOOKUP(T376,'salary scales'!$A$1:$F$10,S376+1,FALSE)</f>
        <v>1861.13</v>
      </c>
      <c r="V376" s="23">
        <f>VLOOKUP(P376,functions!$A$2:$H$69,5,FALSE)</f>
        <v>1</v>
      </c>
      <c r="X376" s="18">
        <f t="shared" ca="1" si="56"/>
        <v>1861.13</v>
      </c>
      <c r="Y376" s="18">
        <f t="shared" ca="1" si="57"/>
        <v>148.8904</v>
      </c>
      <c r="Z376" s="18">
        <f t="shared" ca="1" si="59"/>
        <v>995.87124999999992</v>
      </c>
      <c r="AA376" s="18">
        <f t="shared" ca="1" si="60"/>
        <v>144.23757500000002</v>
      </c>
      <c r="AB376" s="18">
        <f t="shared" ca="1" si="61"/>
        <v>31.639210000000006</v>
      </c>
      <c r="AC376" s="18">
        <f t="shared" ca="1" si="62"/>
        <v>41.689312000000001</v>
      </c>
      <c r="AD376" s="18">
        <f t="shared" ca="1" si="63"/>
        <v>86.542545000000004</v>
      </c>
      <c r="AE376" s="18">
        <f t="shared" ca="1" si="64"/>
        <v>10.050102000000001</v>
      </c>
      <c r="AF376" s="18">
        <f t="shared" ca="1" si="65"/>
        <v>75.888000000000019</v>
      </c>
      <c r="AG376" t="str">
        <f t="shared" si="58"/>
        <v/>
      </c>
    </row>
    <row r="377" spans="1:33" x14ac:dyDescent="0.3">
      <c r="A377" s="2" t="s">
        <v>372</v>
      </c>
      <c r="B377" t="s">
        <v>754</v>
      </c>
      <c r="C377" t="s">
        <v>733</v>
      </c>
      <c r="D377" t="s">
        <v>495</v>
      </c>
      <c r="E377" s="1" t="s">
        <v>1467</v>
      </c>
      <c r="F377" s="1" t="s">
        <v>465</v>
      </c>
      <c r="G377" s="7">
        <v>22202</v>
      </c>
      <c r="H377" s="7">
        <v>40712</v>
      </c>
      <c r="I377" s="1" t="s">
        <v>1081</v>
      </c>
      <c r="J377" s="47">
        <v>3</v>
      </c>
      <c r="K377" s="47">
        <v>1</v>
      </c>
      <c r="L377" s="49" t="s">
        <v>1422</v>
      </c>
      <c r="M377" s="6" t="s">
        <v>1281</v>
      </c>
      <c r="N377" s="6" t="s">
        <v>1435</v>
      </c>
      <c r="O377" s="6" t="s">
        <v>1466</v>
      </c>
      <c r="P377" s="12" t="s">
        <v>1053</v>
      </c>
      <c r="Q377" s="15" t="str">
        <f>VLOOKUP(P377,functions!$A$2:$H$69,3,FALSE)</f>
        <v>Production worker</v>
      </c>
      <c r="R377" s="15"/>
      <c r="S377" s="17">
        <f>VLOOKUP(P377,functions!$A$2:$H$69,8,FALSE)</f>
        <v>2</v>
      </c>
      <c r="T377" s="17">
        <f t="shared" ca="1" si="55"/>
        <v>7</v>
      </c>
      <c r="U377" s="18">
        <f ca="1">VLOOKUP(T377,'salary scales'!$A$1:$F$10,S377+1,FALSE)</f>
        <v>1939.17</v>
      </c>
      <c r="V377" s="23">
        <f>VLOOKUP(P377,functions!$A$2:$H$69,5,FALSE)</f>
        <v>1.00064</v>
      </c>
      <c r="X377" s="18">
        <f t="shared" ca="1" si="56"/>
        <v>1940.4110688000001</v>
      </c>
      <c r="Y377" s="18">
        <f t="shared" ca="1" si="57"/>
        <v>155.232885504</v>
      </c>
      <c r="Z377" s="18">
        <f t="shared" ca="1" si="59"/>
        <v>995.87124999999992</v>
      </c>
      <c r="AA377" s="18">
        <f t="shared" ca="1" si="60"/>
        <v>150.38185783200001</v>
      </c>
      <c r="AB377" s="18">
        <f t="shared" ca="1" si="61"/>
        <v>32.986988169600004</v>
      </c>
      <c r="AC377" s="18">
        <f t="shared" ca="1" si="62"/>
        <v>43.465207941119999</v>
      </c>
      <c r="AD377" s="18">
        <f t="shared" ca="1" si="63"/>
        <v>90.229114699199997</v>
      </c>
      <c r="AE377" s="18">
        <f t="shared" ca="1" si="64"/>
        <v>10.478219771520001</v>
      </c>
      <c r="AF377" s="18">
        <f t="shared" ca="1" si="65"/>
        <v>83.745562880000023</v>
      </c>
      <c r="AG377" t="str">
        <f t="shared" si="58"/>
        <v/>
      </c>
    </row>
    <row r="378" spans="1:33" x14ac:dyDescent="0.3">
      <c r="A378" s="2" t="s">
        <v>373</v>
      </c>
      <c r="B378" t="s">
        <v>754</v>
      </c>
      <c r="D378" t="s">
        <v>427</v>
      </c>
      <c r="E378" s="1" t="s">
        <v>410</v>
      </c>
      <c r="F378" s="1" t="s">
        <v>465</v>
      </c>
      <c r="G378" s="7">
        <v>31945</v>
      </c>
      <c r="H378" s="7">
        <v>41303</v>
      </c>
      <c r="I378" s="1" t="s">
        <v>1081</v>
      </c>
      <c r="J378" s="47">
        <v>1</v>
      </c>
      <c r="K378" s="47">
        <v>1</v>
      </c>
      <c r="L378" s="49" t="s">
        <v>1423</v>
      </c>
      <c r="M378" s="6" t="s">
        <v>1281</v>
      </c>
      <c r="N378" s="6" t="s">
        <v>1435</v>
      </c>
      <c r="O378" s="6" t="s">
        <v>1446</v>
      </c>
      <c r="P378" s="12" t="s">
        <v>1054</v>
      </c>
      <c r="Q378" s="15" t="str">
        <f>VLOOKUP(P378,functions!$A$2:$H$69,3,FALSE)</f>
        <v>Production assistant</v>
      </c>
      <c r="R378" s="15"/>
      <c r="S378" s="17">
        <f>VLOOKUP(P378,functions!$A$2:$H$69,8,FALSE)</f>
        <v>1</v>
      </c>
      <c r="T378" s="17">
        <f t="shared" ca="1" si="55"/>
        <v>5</v>
      </c>
      <c r="U378" s="18">
        <f ca="1">VLOOKUP(T378,'salary scales'!$A$1:$F$10,S378+1,FALSE)</f>
        <v>1829.7</v>
      </c>
      <c r="V378" s="23">
        <f>VLOOKUP(P378,functions!$A$2:$H$69,5,FALSE)</f>
        <v>1.00064</v>
      </c>
      <c r="X378" s="18">
        <f t="shared" ca="1" si="56"/>
        <v>1830.8710080000001</v>
      </c>
      <c r="Y378" s="18">
        <f t="shared" ca="1" si="57"/>
        <v>146.46968064000001</v>
      </c>
      <c r="Z378" s="18">
        <f t="shared" ca="1" si="59"/>
        <v>995.87124999999992</v>
      </c>
      <c r="AA378" s="18">
        <f t="shared" ca="1" si="60"/>
        <v>141.89250312000001</v>
      </c>
      <c r="AB378" s="18">
        <f t="shared" ca="1" si="61"/>
        <v>31.124807136000005</v>
      </c>
      <c r="AC378" s="18">
        <f t="shared" ca="1" si="62"/>
        <v>41.011510579199999</v>
      </c>
      <c r="AD378" s="18">
        <f t="shared" ca="1" si="63"/>
        <v>85.135501872000006</v>
      </c>
      <c r="AE378" s="18">
        <f t="shared" ca="1" si="64"/>
        <v>9.8867034432000001</v>
      </c>
      <c r="AF378" s="18">
        <f t="shared" ca="1" si="65"/>
        <v>72.791556800000009</v>
      </c>
      <c r="AG378" t="str">
        <f t="shared" si="58"/>
        <v/>
      </c>
    </row>
    <row r="379" spans="1:33" x14ac:dyDescent="0.3">
      <c r="A379" s="2" t="s">
        <v>374</v>
      </c>
      <c r="B379" t="s">
        <v>744</v>
      </c>
      <c r="C379" t="s">
        <v>733</v>
      </c>
      <c r="D379" t="s">
        <v>656</v>
      </c>
      <c r="E379" s="1" t="s">
        <v>1467</v>
      </c>
      <c r="F379" s="1" t="s">
        <v>465</v>
      </c>
      <c r="G379" s="7">
        <v>26665</v>
      </c>
      <c r="H379" s="7">
        <v>39917</v>
      </c>
      <c r="I379" s="1" t="s">
        <v>1081</v>
      </c>
      <c r="M379" s="6" t="s">
        <v>1281</v>
      </c>
      <c r="N379" s="6" t="s">
        <v>1403</v>
      </c>
      <c r="O379" s="6" t="s">
        <v>1441</v>
      </c>
      <c r="P379" s="12" t="s">
        <v>1001</v>
      </c>
      <c r="Q379" s="15" t="str">
        <f>VLOOKUP(P379,functions!$A$2:$H$69,3,FALSE)</f>
        <v>Secretary</v>
      </c>
      <c r="R379" s="15"/>
      <c r="S379" s="17">
        <f>VLOOKUP(P379,functions!$A$2:$H$69,8,FALSE)</f>
        <v>2</v>
      </c>
      <c r="T379" s="17">
        <f t="shared" ca="1" si="55"/>
        <v>9</v>
      </c>
      <c r="U379" s="18">
        <f ca="1">VLOOKUP(T379,'salary scales'!$A$1:$F$10,S379+1,FALSE)</f>
        <v>1939.17</v>
      </c>
      <c r="V379" s="23">
        <f>VLOOKUP(P379,functions!$A$2:$H$69,5,FALSE)</f>
        <v>0.6</v>
      </c>
      <c r="X379" s="18">
        <f t="shared" ca="1" si="56"/>
        <v>1163.502</v>
      </c>
      <c r="Y379" s="18">
        <f t="shared" ca="1" si="57"/>
        <v>93.080159999999992</v>
      </c>
      <c r="Z379" s="18">
        <f t="shared" ca="1" si="59"/>
        <v>995.87124999999992</v>
      </c>
      <c r="AA379" s="18">
        <f t="shared" ca="1" si="60"/>
        <v>90.171404999999993</v>
      </c>
      <c r="AB379" s="18">
        <f t="shared" ca="1" si="61"/>
        <v>19.779534000000002</v>
      </c>
      <c r="AC379" s="18">
        <f t="shared" ca="1" si="62"/>
        <v>26.062444799999998</v>
      </c>
      <c r="AD379" s="18">
        <f t="shared" ca="1" si="63"/>
        <v>54.102843</v>
      </c>
      <c r="AE379" s="18">
        <f t="shared" ca="1" si="64"/>
        <v>6.2829107999999998</v>
      </c>
      <c r="AF379" s="18">
        <f t="shared" ca="1" si="65"/>
        <v>50.215199999999996</v>
      </c>
      <c r="AG379" t="str">
        <f t="shared" si="58"/>
        <v/>
      </c>
    </row>
    <row r="380" spans="1:33" x14ac:dyDescent="0.3">
      <c r="A380" s="2" t="s">
        <v>375</v>
      </c>
      <c r="B380" t="s">
        <v>744</v>
      </c>
      <c r="C380" t="s">
        <v>733</v>
      </c>
      <c r="D380" t="s">
        <v>657</v>
      </c>
      <c r="E380" s="1" t="s">
        <v>1467</v>
      </c>
      <c r="F380" s="1" t="s">
        <v>465</v>
      </c>
      <c r="G380" s="7">
        <v>29613</v>
      </c>
      <c r="H380" s="7">
        <v>41000</v>
      </c>
      <c r="I380" s="1" t="s">
        <v>1081</v>
      </c>
      <c r="M380" s="6" t="s">
        <v>1281</v>
      </c>
      <c r="N380" s="6" t="s">
        <v>1405</v>
      </c>
      <c r="O380" s="6" t="s">
        <v>1444</v>
      </c>
      <c r="P380" s="12" t="s">
        <v>1078</v>
      </c>
      <c r="Q380" s="15" t="str">
        <f>VLOOKUP(P380,functions!$A$2:$H$69,3,FALSE)</f>
        <v>Receptionist</v>
      </c>
      <c r="R380" s="15"/>
      <c r="S380" s="17">
        <f>VLOOKUP(P380,functions!$A$2:$H$69,8,FALSE)</f>
        <v>2</v>
      </c>
      <c r="T380" s="17">
        <f t="shared" ca="1" si="55"/>
        <v>6</v>
      </c>
      <c r="U380" s="18">
        <f ca="1">VLOOKUP(T380,'salary scales'!$A$1:$F$10,S380+1,FALSE)</f>
        <v>1939.17</v>
      </c>
      <c r="V380" s="23">
        <f>VLOOKUP(P380,functions!$A$2:$H$69,5,FALSE)</f>
        <v>0.8</v>
      </c>
      <c r="X380" s="18">
        <f t="shared" ca="1" si="56"/>
        <v>1551.3360000000002</v>
      </c>
      <c r="Y380" s="18">
        <f t="shared" ca="1" si="57"/>
        <v>124.10688000000002</v>
      </c>
      <c r="Z380" s="18">
        <f t="shared" ca="1" si="59"/>
        <v>995.87124999999992</v>
      </c>
      <c r="AA380" s="18">
        <f t="shared" ca="1" si="60"/>
        <v>120.22854000000002</v>
      </c>
      <c r="AB380" s="18">
        <f t="shared" ca="1" si="61"/>
        <v>26.372712000000007</v>
      </c>
      <c r="AC380" s="18">
        <f t="shared" ca="1" si="62"/>
        <v>34.749926400000007</v>
      </c>
      <c r="AD380" s="18">
        <f t="shared" ca="1" si="63"/>
        <v>72.137124000000014</v>
      </c>
      <c r="AE380" s="18">
        <f t="shared" ca="1" si="64"/>
        <v>8.3772144000000015</v>
      </c>
      <c r="AF380" s="18">
        <f t="shared" ca="1" si="65"/>
        <v>66.953600000000023</v>
      </c>
      <c r="AG380" t="str">
        <f t="shared" si="58"/>
        <v/>
      </c>
    </row>
    <row r="381" spans="1:33" x14ac:dyDescent="0.3">
      <c r="A381" s="2" t="s">
        <v>376</v>
      </c>
      <c r="B381" t="s">
        <v>744</v>
      </c>
      <c r="C381" t="s">
        <v>733</v>
      </c>
      <c r="D381" t="s">
        <v>419</v>
      </c>
      <c r="E381" s="1" t="s">
        <v>410</v>
      </c>
      <c r="F381" s="1" t="s">
        <v>465</v>
      </c>
      <c r="G381" s="7">
        <v>25632</v>
      </c>
      <c r="H381" s="7">
        <v>40010</v>
      </c>
      <c r="I381" s="1" t="s">
        <v>1081</v>
      </c>
      <c r="J381" s="47">
        <v>2</v>
      </c>
      <c r="K381" s="47">
        <v>1</v>
      </c>
      <c r="L381" s="49" t="s">
        <v>1423</v>
      </c>
      <c r="M381" s="6" t="s">
        <v>1281</v>
      </c>
      <c r="N381" s="6" t="s">
        <v>1403</v>
      </c>
      <c r="O381" s="6" t="s">
        <v>1437</v>
      </c>
      <c r="P381" s="12" t="s">
        <v>1017</v>
      </c>
      <c r="Q381" s="15" t="str">
        <f>VLOOKUP(P381,functions!$A$2:$H$69,3,FALSE)</f>
        <v>Head of sales</v>
      </c>
      <c r="R381" s="15"/>
      <c r="S381" s="17">
        <f>VLOOKUP(P381,functions!$A$2:$H$69,8,FALSE)</f>
        <v>5</v>
      </c>
      <c r="T381" s="17">
        <f t="shared" ca="1" si="55"/>
        <v>9</v>
      </c>
      <c r="U381" s="18">
        <f ca="1">VLOOKUP(T381,'salary scales'!$A$1:$F$10,S381+1,FALSE)</f>
        <v>3114.56</v>
      </c>
      <c r="V381" s="23">
        <f>VLOOKUP(P381,functions!$A$2:$H$69,5,FALSE)</f>
        <v>1</v>
      </c>
      <c r="X381" s="18">
        <f t="shared" ca="1" si="56"/>
        <v>3114.56</v>
      </c>
      <c r="Y381" s="18">
        <f t="shared" ca="1" si="57"/>
        <v>249.16480000000001</v>
      </c>
      <c r="Z381" s="18">
        <f t="shared" ca="1" si="59"/>
        <v>995.87124999999992</v>
      </c>
      <c r="AA381" s="18">
        <f t="shared" ca="1" si="60"/>
        <v>241.3784</v>
      </c>
      <c r="AB381" s="18">
        <f t="shared" ca="1" si="61"/>
        <v>52.947520000000004</v>
      </c>
      <c r="AC381" s="18">
        <f t="shared" ca="1" si="62"/>
        <v>69.766143999999997</v>
      </c>
      <c r="AD381" s="18">
        <f t="shared" ca="1" si="63"/>
        <v>144.82703999999998</v>
      </c>
      <c r="AE381" s="18">
        <f t="shared" ca="1" si="64"/>
        <v>16.818624</v>
      </c>
      <c r="AF381" s="18">
        <f t="shared" ca="1" si="65"/>
        <v>201.23099999999999</v>
      </c>
      <c r="AG381" t="str">
        <f t="shared" si="58"/>
        <v/>
      </c>
    </row>
    <row r="382" spans="1:33" x14ac:dyDescent="0.3">
      <c r="A382" s="2" t="s">
        <v>377</v>
      </c>
      <c r="B382" t="s">
        <v>772</v>
      </c>
      <c r="C382" t="s">
        <v>733</v>
      </c>
      <c r="D382" t="s">
        <v>674</v>
      </c>
      <c r="E382" s="1" t="s">
        <v>1467</v>
      </c>
      <c r="F382" s="1" t="s">
        <v>465</v>
      </c>
      <c r="G382" s="7">
        <v>24470</v>
      </c>
      <c r="H382" s="7">
        <v>39348</v>
      </c>
      <c r="I382" s="1" t="s">
        <v>1081</v>
      </c>
      <c r="M382" s="6" t="s">
        <v>1281</v>
      </c>
      <c r="N382" s="6" t="s">
        <v>1405</v>
      </c>
      <c r="O382" s="6" t="s">
        <v>1447</v>
      </c>
      <c r="P382" s="12" t="s">
        <v>1070</v>
      </c>
      <c r="Q382" s="15" t="str">
        <f>VLOOKUP(P382,functions!$A$2:$H$69,3,FALSE)</f>
        <v>Employee Technical Service</v>
      </c>
      <c r="R382" s="15"/>
      <c r="S382" s="17">
        <f>VLOOKUP(P382,functions!$A$2:$H$69,8,FALSE)</f>
        <v>2</v>
      </c>
      <c r="T382" s="17">
        <f t="shared" ca="1" si="55"/>
        <v>11</v>
      </c>
      <c r="U382" s="18" t="e">
        <f ca="1">VLOOKUP(T382,'salary scales'!$A$1:$F$10,S382+1,FALSE)</f>
        <v>#N/A</v>
      </c>
      <c r="V382" s="23">
        <f>VLOOKUP(P382,functions!$A$2:$H$69,5,FALSE)</f>
        <v>1</v>
      </c>
      <c r="X382" s="18" t="e">
        <f t="shared" ca="1" si="56"/>
        <v>#N/A</v>
      </c>
      <c r="Y382" s="18" t="e">
        <f t="shared" ca="1" si="57"/>
        <v>#N/A</v>
      </c>
      <c r="Z382" s="18" t="e">
        <f t="shared" ca="1" si="59"/>
        <v>#N/A</v>
      </c>
      <c r="AA382" s="18" t="e">
        <f t="shared" ca="1" si="60"/>
        <v>#N/A</v>
      </c>
      <c r="AB382" s="18" t="e">
        <f t="shared" ca="1" si="61"/>
        <v>#N/A</v>
      </c>
      <c r="AC382" s="18" t="e">
        <f t="shared" ca="1" si="62"/>
        <v>#N/A</v>
      </c>
      <c r="AD382" s="18" t="e">
        <f t="shared" ca="1" si="63"/>
        <v>#N/A</v>
      </c>
      <c r="AE382" s="18" t="e">
        <f t="shared" ca="1" si="64"/>
        <v>#N/A</v>
      </c>
      <c r="AF382" s="18" t="e">
        <f t="shared" ca="1" si="65"/>
        <v>#N/A</v>
      </c>
      <c r="AG382" t="str">
        <f t="shared" si="58"/>
        <v/>
      </c>
    </row>
    <row r="383" spans="1:33" x14ac:dyDescent="0.3">
      <c r="A383" s="2" t="s">
        <v>378</v>
      </c>
      <c r="B383" t="s">
        <v>805</v>
      </c>
      <c r="C383" t="s">
        <v>782</v>
      </c>
      <c r="D383" t="s">
        <v>690</v>
      </c>
      <c r="E383" s="1" t="s">
        <v>1467</v>
      </c>
      <c r="F383" s="1" t="s">
        <v>465</v>
      </c>
      <c r="G383" s="7">
        <v>27946</v>
      </c>
      <c r="H383" s="7">
        <v>40552</v>
      </c>
      <c r="I383" s="1" t="s">
        <v>1420</v>
      </c>
      <c r="J383" s="47">
        <v>189</v>
      </c>
      <c r="K383" s="47">
        <v>6</v>
      </c>
      <c r="L383" s="49" t="s">
        <v>1434</v>
      </c>
      <c r="M383" s="6" t="s">
        <v>1281</v>
      </c>
      <c r="N383" s="6" t="s">
        <v>1042</v>
      </c>
      <c r="O383" s="6" t="s">
        <v>1276</v>
      </c>
      <c r="P383" s="12" t="s">
        <v>1008</v>
      </c>
      <c r="Q383" s="15" t="str">
        <f>VLOOKUP(P383,functions!$A$2:$H$69,3,FALSE)</f>
        <v>Engineers</v>
      </c>
      <c r="R383" s="15"/>
      <c r="S383" s="17">
        <f>VLOOKUP(P383,functions!$A$2:$H$69,8,FALSE)</f>
        <v>3</v>
      </c>
      <c r="T383" s="17">
        <f t="shared" ca="1" si="55"/>
        <v>7</v>
      </c>
      <c r="U383" s="18">
        <f ca="1">VLOOKUP(T383,'salary scales'!$A$1:$F$10,S383+1,FALSE)</f>
        <v>2074.52</v>
      </c>
      <c r="V383" s="23">
        <f>VLOOKUP(P383,functions!$A$2:$H$69,5,FALSE)</f>
        <v>1</v>
      </c>
      <c r="X383" s="18">
        <f t="shared" ca="1" si="56"/>
        <v>2074.52</v>
      </c>
      <c r="Y383" s="18">
        <f t="shared" ca="1" si="57"/>
        <v>165.9616</v>
      </c>
      <c r="Z383" s="18">
        <f t="shared" ca="1" si="59"/>
        <v>995.87124999999992</v>
      </c>
      <c r="AA383" s="18">
        <f t="shared" ca="1" si="60"/>
        <v>160.77529999999999</v>
      </c>
      <c r="AB383" s="18">
        <f t="shared" ca="1" si="61"/>
        <v>35.266840000000002</v>
      </c>
      <c r="AC383" s="18">
        <f t="shared" ca="1" si="62"/>
        <v>46.469248</v>
      </c>
      <c r="AD383" s="18">
        <f t="shared" ca="1" si="63"/>
        <v>96.465180000000004</v>
      </c>
      <c r="AE383" s="18">
        <f t="shared" ca="1" si="64"/>
        <v>11.202408</v>
      </c>
      <c r="AF383" s="18">
        <f t="shared" ca="1" si="65"/>
        <v>97.227000000000004</v>
      </c>
      <c r="AG383" t="str">
        <f t="shared" si="58"/>
        <v/>
      </c>
    </row>
    <row r="384" spans="1:33" x14ac:dyDescent="0.3">
      <c r="A384" s="2" t="s">
        <v>379</v>
      </c>
      <c r="B384" t="s">
        <v>805</v>
      </c>
      <c r="C384" t="s">
        <v>782</v>
      </c>
      <c r="D384" t="s">
        <v>460</v>
      </c>
      <c r="E384" s="1" t="s">
        <v>410</v>
      </c>
      <c r="F384" s="1" t="s">
        <v>465</v>
      </c>
      <c r="G384" s="7">
        <v>29843</v>
      </c>
      <c r="H384" s="7">
        <v>41325</v>
      </c>
      <c r="I384" s="1" t="s">
        <v>1081</v>
      </c>
      <c r="J384" s="47">
        <v>4</v>
      </c>
      <c r="K384" s="47">
        <v>1</v>
      </c>
      <c r="L384" s="49" t="s">
        <v>1424</v>
      </c>
      <c r="M384" s="6" t="s">
        <v>1281</v>
      </c>
      <c r="N384" s="6" t="s">
        <v>1435</v>
      </c>
      <c r="O384" s="6" t="s">
        <v>1446</v>
      </c>
      <c r="P384" s="12" t="s">
        <v>1054</v>
      </c>
      <c r="Q384" s="15" t="str">
        <f>VLOOKUP(P384,functions!$A$2:$H$69,3,FALSE)</f>
        <v>Production assistant</v>
      </c>
      <c r="R384" s="15" t="s">
        <v>1082</v>
      </c>
      <c r="S384" s="17">
        <f>VLOOKUP(P384,functions!$A$2:$H$69,8,FALSE)</f>
        <v>1</v>
      </c>
      <c r="T384" s="17">
        <f t="shared" ca="1" si="55"/>
        <v>5</v>
      </c>
      <c r="U384" s="18">
        <f ca="1">VLOOKUP(T384,'salary scales'!$A$1:$F$10,S384+1,FALSE)</f>
        <v>1829.7</v>
      </c>
      <c r="V384" s="23">
        <f>VLOOKUP(P384,functions!$A$2:$H$69,5,FALSE)</f>
        <v>1.00064</v>
      </c>
      <c r="X384" s="18">
        <f t="shared" ca="1" si="56"/>
        <v>1830.8710080000001</v>
      </c>
      <c r="Y384" s="18">
        <f t="shared" ca="1" si="57"/>
        <v>146.46968064000001</v>
      </c>
      <c r="Z384" s="18">
        <f t="shared" ca="1" si="59"/>
        <v>995.87124999999992</v>
      </c>
      <c r="AA384" s="18">
        <f t="shared" ca="1" si="60"/>
        <v>141.89250312000001</v>
      </c>
      <c r="AB384" s="18">
        <f t="shared" ca="1" si="61"/>
        <v>31.124807136000005</v>
      </c>
      <c r="AC384" s="18">
        <f t="shared" ca="1" si="62"/>
        <v>41.011510579199999</v>
      </c>
      <c r="AD384" s="18">
        <f t="shared" ca="1" si="63"/>
        <v>85.135501872000006</v>
      </c>
      <c r="AE384" s="18">
        <f t="shared" ca="1" si="64"/>
        <v>9.8867034432000001</v>
      </c>
      <c r="AF384" s="18">
        <f t="shared" ca="1" si="65"/>
        <v>72.791556800000009</v>
      </c>
      <c r="AG384" t="str">
        <f t="shared" si="58"/>
        <v/>
      </c>
    </row>
    <row r="385" spans="1:33" x14ac:dyDescent="0.3">
      <c r="A385" s="2" t="s">
        <v>380</v>
      </c>
      <c r="B385" t="s">
        <v>773</v>
      </c>
      <c r="C385" t="s">
        <v>741</v>
      </c>
      <c r="D385" t="s">
        <v>438</v>
      </c>
      <c r="E385" s="1" t="s">
        <v>410</v>
      </c>
      <c r="F385" s="1" t="s">
        <v>465</v>
      </c>
      <c r="G385" s="7">
        <v>33486</v>
      </c>
      <c r="H385" s="7">
        <v>41569</v>
      </c>
      <c r="I385" s="1" t="s">
        <v>1081</v>
      </c>
      <c r="M385" s="6" t="s">
        <v>1283</v>
      </c>
      <c r="N385" s="6" t="s">
        <v>1403</v>
      </c>
      <c r="O385" s="6" t="s">
        <v>1456</v>
      </c>
      <c r="P385" s="12" t="s">
        <v>1079</v>
      </c>
      <c r="Q385" s="15" t="str">
        <f>VLOOKUP(P385,functions!$A$2:$H$69,3,FALSE)</f>
        <v>Administrative assistant</v>
      </c>
      <c r="R385" s="15"/>
      <c r="S385" s="17">
        <f>VLOOKUP(P385,functions!$A$2:$H$69,8,FALSE)</f>
        <v>3</v>
      </c>
      <c r="T385" s="17">
        <f t="shared" ca="1" si="55"/>
        <v>5</v>
      </c>
      <c r="U385" s="18">
        <f ca="1">VLOOKUP(T385,'salary scales'!$A$1:$F$10,S385+1,FALSE)</f>
        <v>1975.67</v>
      </c>
      <c r="V385" s="23">
        <f>VLOOKUP(P385,functions!$A$2:$H$69,5,FALSE)</f>
        <v>1</v>
      </c>
      <c r="X385" s="18">
        <f t="shared" ca="1" si="56"/>
        <v>1975.67</v>
      </c>
      <c r="Y385" s="18">
        <f t="shared" ca="1" si="57"/>
        <v>158.05360000000002</v>
      </c>
      <c r="Z385" s="18">
        <f t="shared" ca="1" si="59"/>
        <v>995.87124999999992</v>
      </c>
      <c r="AA385" s="18">
        <f t="shared" ca="1" si="60"/>
        <v>153.11442500000001</v>
      </c>
      <c r="AB385" s="18">
        <f t="shared" ca="1" si="61"/>
        <v>33.586390000000002</v>
      </c>
      <c r="AC385" s="18">
        <f t="shared" ca="1" si="62"/>
        <v>44.255008000000004</v>
      </c>
      <c r="AD385" s="18">
        <f t="shared" ca="1" si="63"/>
        <v>91.868655000000004</v>
      </c>
      <c r="AE385" s="18">
        <f t="shared" ca="1" si="64"/>
        <v>10.668618</v>
      </c>
      <c r="AF385" s="18">
        <f t="shared" ca="1" si="65"/>
        <v>87.342000000000013</v>
      </c>
      <c r="AG385" t="str">
        <f t="shared" si="58"/>
        <v/>
      </c>
    </row>
    <row r="386" spans="1:33" x14ac:dyDescent="0.3">
      <c r="A386" s="2" t="s">
        <v>381</v>
      </c>
      <c r="B386" t="s">
        <v>952</v>
      </c>
      <c r="C386" t="s">
        <v>953</v>
      </c>
      <c r="D386" t="s">
        <v>612</v>
      </c>
      <c r="E386" s="1" t="s">
        <v>410</v>
      </c>
      <c r="F386" s="1" t="s">
        <v>465</v>
      </c>
      <c r="G386" s="7">
        <v>27910</v>
      </c>
      <c r="H386" s="7">
        <v>40316</v>
      </c>
      <c r="I386" s="1" t="s">
        <v>1081</v>
      </c>
      <c r="M386" s="6" t="s">
        <v>1281</v>
      </c>
      <c r="N386" s="6" t="s">
        <v>1335</v>
      </c>
      <c r="O386" s="6" t="s">
        <v>1445</v>
      </c>
      <c r="P386" s="12" t="s">
        <v>1021</v>
      </c>
      <c r="Q386" s="15" t="str">
        <f>VLOOKUP(P386,functions!$A$2:$H$69,3,FALSE)</f>
        <v>In-house sales employee</v>
      </c>
      <c r="R386" s="15" t="s">
        <v>1082</v>
      </c>
      <c r="S386" s="17">
        <f>VLOOKUP(P386,functions!$A$2:$H$69,8,FALSE)</f>
        <v>3</v>
      </c>
      <c r="T386" s="17">
        <f t="shared" ref="T386:T413" ca="1" si="66">YEAR(TODAY())-YEAR(H386)</f>
        <v>8</v>
      </c>
      <c r="U386" s="18">
        <f ca="1">VLOOKUP(T386,'salary scales'!$A$1:$F$10,S386+1,FALSE)</f>
        <v>2124.06</v>
      </c>
      <c r="V386" s="23">
        <f>VLOOKUP(P386,functions!$A$2:$H$69,5,FALSE)</f>
        <v>0.6</v>
      </c>
      <c r="X386" s="18">
        <f t="shared" ref="X386:X413" ca="1" si="67">IF(W386="",U386*V386,W386)</f>
        <v>1274.4359999999999</v>
      </c>
      <c r="Y386" s="18">
        <f t="shared" ref="Y386:Y413" ca="1" si="68">$Y$415*X386</f>
        <v>101.95488</v>
      </c>
      <c r="Z386" s="18">
        <f t="shared" ca="1" si="59"/>
        <v>995.87124999999992</v>
      </c>
      <c r="AA386" s="18">
        <f t="shared" ca="1" si="60"/>
        <v>98.768789999999996</v>
      </c>
      <c r="AB386" s="18">
        <f t="shared" ca="1" si="61"/>
        <v>21.665412</v>
      </c>
      <c r="AC386" s="18">
        <f t="shared" ca="1" si="62"/>
        <v>28.547366399999998</v>
      </c>
      <c r="AD386" s="18">
        <f t="shared" ca="1" si="63"/>
        <v>59.261273999999993</v>
      </c>
      <c r="AE386" s="18">
        <f t="shared" ca="1" si="64"/>
        <v>6.8819543999999997</v>
      </c>
      <c r="AF386" s="18">
        <f t="shared" ca="1" si="65"/>
        <v>61.308599999999991</v>
      </c>
      <c r="AG386" t="str">
        <f t="shared" ref="AG386:AG413" si="69">IF(G386&lt;23012,IF(H386&gt;41275,1,""),"")</f>
        <v/>
      </c>
    </row>
    <row r="387" spans="1:33" x14ac:dyDescent="0.3">
      <c r="A387" s="2" t="s">
        <v>382</v>
      </c>
      <c r="B387" t="s">
        <v>942</v>
      </c>
      <c r="D387" t="s">
        <v>585</v>
      </c>
      <c r="E387" s="1" t="s">
        <v>410</v>
      </c>
      <c r="F387" s="1" t="s">
        <v>465</v>
      </c>
      <c r="G387" s="7">
        <v>32459</v>
      </c>
      <c r="H387" s="7">
        <v>40701</v>
      </c>
      <c r="I387" s="1" t="s">
        <v>1420</v>
      </c>
      <c r="J387" s="47">
        <v>1</v>
      </c>
      <c r="K387" s="47">
        <v>1</v>
      </c>
      <c r="L387" s="49" t="s">
        <v>1422</v>
      </c>
      <c r="M387" s="6" t="s">
        <v>1281</v>
      </c>
      <c r="N387" s="6" t="s">
        <v>1435</v>
      </c>
      <c r="O387" s="6" t="s">
        <v>1446</v>
      </c>
      <c r="P387" s="12" t="s">
        <v>1053</v>
      </c>
      <c r="Q387" s="15" t="str">
        <f>VLOOKUP(P387,functions!$A$2:$H$69,3,FALSE)</f>
        <v>Production worker</v>
      </c>
      <c r="R387" s="15"/>
      <c r="S387" s="17">
        <f>VLOOKUP(P387,functions!$A$2:$H$69,8,FALSE)</f>
        <v>2</v>
      </c>
      <c r="T387" s="17">
        <f t="shared" ca="1" si="66"/>
        <v>7</v>
      </c>
      <c r="U387" s="18">
        <f ca="1">VLOOKUP(T387,'salary scales'!$A$1:$F$10,S387+1,FALSE)</f>
        <v>1939.17</v>
      </c>
      <c r="V387" s="23">
        <f>VLOOKUP(P387,functions!$A$2:$H$69,5,FALSE)</f>
        <v>1.00064</v>
      </c>
      <c r="X387" s="18">
        <f t="shared" ca="1" si="67"/>
        <v>1940.4110688000001</v>
      </c>
      <c r="Y387" s="18">
        <f t="shared" ca="1" si="68"/>
        <v>155.232885504</v>
      </c>
      <c r="Z387" s="18">
        <f t="shared" ca="1" si="59"/>
        <v>995.87124999999992</v>
      </c>
      <c r="AA387" s="18">
        <f t="shared" ca="1" si="60"/>
        <v>150.38185783200001</v>
      </c>
      <c r="AB387" s="18">
        <f t="shared" ca="1" si="61"/>
        <v>32.986988169600004</v>
      </c>
      <c r="AC387" s="18">
        <f t="shared" ca="1" si="62"/>
        <v>43.465207941119999</v>
      </c>
      <c r="AD387" s="18">
        <f t="shared" ca="1" si="63"/>
        <v>90.229114699199997</v>
      </c>
      <c r="AE387" s="18">
        <f t="shared" ca="1" si="64"/>
        <v>10.478219771520001</v>
      </c>
      <c r="AF387" s="18">
        <f t="shared" ca="1" si="65"/>
        <v>83.745562880000023</v>
      </c>
      <c r="AG387" t="str">
        <f t="shared" si="69"/>
        <v/>
      </c>
    </row>
    <row r="388" spans="1:33" x14ac:dyDescent="0.3">
      <c r="A388" s="2" t="s">
        <v>383</v>
      </c>
      <c r="B388" t="s">
        <v>942</v>
      </c>
      <c r="D388" t="s">
        <v>417</v>
      </c>
      <c r="E388" s="1" t="s">
        <v>410</v>
      </c>
      <c r="F388" s="1" t="s">
        <v>465</v>
      </c>
      <c r="G388" s="7">
        <v>21095</v>
      </c>
      <c r="H388" s="7">
        <v>40126</v>
      </c>
      <c r="I388" s="1" t="s">
        <v>1420</v>
      </c>
      <c r="J388" s="47">
        <v>1</v>
      </c>
      <c r="K388" s="47">
        <v>1</v>
      </c>
      <c r="L388" s="49" t="s">
        <v>1423</v>
      </c>
      <c r="M388" s="6" t="s">
        <v>1281</v>
      </c>
      <c r="N388" s="6" t="s">
        <v>1335</v>
      </c>
      <c r="O388" s="6" t="s">
        <v>1046</v>
      </c>
      <c r="P388" s="12" t="s">
        <v>1025</v>
      </c>
      <c r="Q388" s="15" t="str">
        <f>VLOOKUP(P388,functions!$A$2:$H$69,3,FALSE)</f>
        <v>Marketeer</v>
      </c>
      <c r="R388" s="15"/>
      <c r="S388" s="17">
        <f>VLOOKUP(P388,functions!$A$2:$H$69,8,FALSE)</f>
        <v>2</v>
      </c>
      <c r="T388" s="17">
        <f t="shared" ca="1" si="66"/>
        <v>9</v>
      </c>
      <c r="U388" s="18">
        <f ca="1">VLOOKUP(T388,'salary scales'!$A$1:$F$10,S388+1,FALSE)</f>
        <v>1939.17</v>
      </c>
      <c r="V388" s="23">
        <f>VLOOKUP(P388,functions!$A$2:$H$69,5,FALSE)</f>
        <v>0.6</v>
      </c>
      <c r="X388" s="18">
        <f t="shared" ca="1" si="67"/>
        <v>1163.502</v>
      </c>
      <c r="Y388" s="18">
        <f t="shared" ca="1" si="68"/>
        <v>93.080159999999992</v>
      </c>
      <c r="Z388" s="18">
        <f t="shared" ca="1" si="59"/>
        <v>995.87124999999992</v>
      </c>
      <c r="AA388" s="18">
        <f t="shared" ca="1" si="60"/>
        <v>90.171404999999993</v>
      </c>
      <c r="AB388" s="18">
        <f t="shared" ca="1" si="61"/>
        <v>19.779534000000002</v>
      </c>
      <c r="AC388" s="18">
        <f t="shared" ca="1" si="62"/>
        <v>26.062444799999998</v>
      </c>
      <c r="AD388" s="18">
        <f t="shared" ca="1" si="63"/>
        <v>54.102843</v>
      </c>
      <c r="AE388" s="18">
        <f t="shared" ca="1" si="64"/>
        <v>6.2829107999999998</v>
      </c>
      <c r="AF388" s="18">
        <f t="shared" ca="1" si="65"/>
        <v>50.215199999999996</v>
      </c>
      <c r="AG388" t="str">
        <f t="shared" si="69"/>
        <v/>
      </c>
    </row>
    <row r="389" spans="1:33" x14ac:dyDescent="0.3">
      <c r="A389" s="2" t="s">
        <v>384</v>
      </c>
      <c r="B389" t="s">
        <v>934</v>
      </c>
      <c r="C389" t="s">
        <v>743</v>
      </c>
      <c r="D389" t="s">
        <v>571</v>
      </c>
      <c r="E389" s="1" t="s">
        <v>410</v>
      </c>
      <c r="F389" s="1" t="s">
        <v>465</v>
      </c>
      <c r="G389" s="7">
        <v>34467</v>
      </c>
      <c r="H389" s="7">
        <v>41313</v>
      </c>
      <c r="I389" s="1" t="s">
        <v>1081</v>
      </c>
      <c r="J389" s="47">
        <v>2</v>
      </c>
      <c r="K389" s="47">
        <v>1</v>
      </c>
      <c r="L389" s="49" t="s">
        <v>1422</v>
      </c>
      <c r="M389" s="6" t="s">
        <v>1281</v>
      </c>
      <c r="N389" s="6" t="s">
        <v>1438</v>
      </c>
      <c r="O389" s="6" t="s">
        <v>1448</v>
      </c>
      <c r="P389" s="12" t="s">
        <v>1060</v>
      </c>
      <c r="Q389" s="15" t="str">
        <f>VLOOKUP(P389,functions!$A$2:$H$69,3,FALSE)</f>
        <v>Logistics employee loading and unloading</v>
      </c>
      <c r="R389" s="15"/>
      <c r="S389" s="17">
        <f>VLOOKUP(P389,functions!$A$2:$H$69,8,FALSE)</f>
        <v>1</v>
      </c>
      <c r="T389" s="17">
        <f t="shared" ca="1" si="66"/>
        <v>5</v>
      </c>
      <c r="U389" s="18">
        <f ca="1">VLOOKUP(T389,'salary scales'!$A$1:$F$10,S389+1,FALSE)</f>
        <v>1829.7</v>
      </c>
      <c r="V389" s="23">
        <f>VLOOKUP(P389,functions!$A$2:$H$69,5,FALSE)</f>
        <v>1</v>
      </c>
      <c r="X389" s="18">
        <f t="shared" ca="1" si="67"/>
        <v>1829.7</v>
      </c>
      <c r="Y389" s="18">
        <f t="shared" ca="1" si="68"/>
        <v>146.376</v>
      </c>
      <c r="Z389" s="18">
        <f t="shared" ref="Z389:Z413" ca="1" si="70">IF(X389&lt;$Z$415,$Z$414*X389,$Z$414*$Z$415)</f>
        <v>995.87124999999992</v>
      </c>
      <c r="AA389" s="18">
        <f t="shared" ref="AA389:AA413" ca="1" si="71">$AA$415*X389</f>
        <v>141.80175</v>
      </c>
      <c r="AB389" s="18">
        <f t="shared" ref="AB389:AB413" ca="1" si="72">$AB$415*X389</f>
        <v>31.104900000000004</v>
      </c>
      <c r="AC389" s="18">
        <f t="shared" ref="AC389:AC413" ca="1" si="73">$AC$415*X389</f>
        <v>40.985280000000003</v>
      </c>
      <c r="AD389" s="18">
        <f t="shared" ref="AD389:AD413" ca="1" si="74">$AD$415*X389</f>
        <v>85.081050000000005</v>
      </c>
      <c r="AE389" s="18">
        <f t="shared" ref="AE389:AE413" ca="1" si="75">$AE$415*X389</f>
        <v>9.8803800000000006</v>
      </c>
      <c r="AF389" s="18">
        <f t="shared" ref="AF389:AF413" ca="1" si="76">$AF$415*(X389-(V389*$AF$414))</f>
        <v>72.745000000000005</v>
      </c>
      <c r="AG389" t="str">
        <f t="shared" si="69"/>
        <v/>
      </c>
    </row>
    <row r="390" spans="1:33" x14ac:dyDescent="0.3">
      <c r="A390" s="2" t="s">
        <v>385</v>
      </c>
      <c r="B390" t="s">
        <v>941</v>
      </c>
      <c r="D390" t="s">
        <v>582</v>
      </c>
      <c r="E390" s="1" t="s">
        <v>410</v>
      </c>
      <c r="F390" s="1" t="s">
        <v>465</v>
      </c>
      <c r="G390" s="7">
        <v>23323</v>
      </c>
      <c r="H390" s="7">
        <v>40694</v>
      </c>
      <c r="I390" s="1" t="s">
        <v>1081</v>
      </c>
      <c r="M390" s="6" t="s">
        <v>1281</v>
      </c>
      <c r="N390" s="6" t="s">
        <v>1334</v>
      </c>
      <c r="O390" s="6" t="s">
        <v>1452</v>
      </c>
      <c r="P390" s="12" t="s">
        <v>1027</v>
      </c>
      <c r="Q390" s="15" t="str">
        <f>VLOOKUP(P390,functions!$A$2:$H$69,3,FALSE)</f>
        <v>Purchaser raw materials</v>
      </c>
      <c r="R390" s="15"/>
      <c r="S390" s="17">
        <f>VLOOKUP(P390,functions!$A$2:$H$69,8,FALSE)</f>
        <v>2</v>
      </c>
      <c r="T390" s="17">
        <f t="shared" ca="1" si="66"/>
        <v>7</v>
      </c>
      <c r="U390" s="18">
        <f ca="1">VLOOKUP(T390,'salary scales'!$A$1:$F$10,S390+1,FALSE)</f>
        <v>1939.17</v>
      </c>
      <c r="V390" s="23">
        <f>VLOOKUP(P390,functions!$A$2:$H$69,5,FALSE)</f>
        <v>1</v>
      </c>
      <c r="X390" s="18">
        <f t="shared" ca="1" si="67"/>
        <v>1939.17</v>
      </c>
      <c r="Y390" s="18">
        <f t="shared" ca="1" si="68"/>
        <v>155.1336</v>
      </c>
      <c r="Z390" s="18">
        <f t="shared" ca="1" si="70"/>
        <v>995.87124999999992</v>
      </c>
      <c r="AA390" s="18">
        <f t="shared" ca="1" si="71"/>
        <v>150.285675</v>
      </c>
      <c r="AB390" s="18">
        <f t="shared" ca="1" si="72"/>
        <v>32.965890000000002</v>
      </c>
      <c r="AC390" s="18">
        <f t="shared" ca="1" si="73"/>
        <v>43.437407999999998</v>
      </c>
      <c r="AD390" s="18">
        <f t="shared" ca="1" si="74"/>
        <v>90.171405000000007</v>
      </c>
      <c r="AE390" s="18">
        <f t="shared" ca="1" si="75"/>
        <v>10.471518000000001</v>
      </c>
      <c r="AF390" s="18">
        <f t="shared" ca="1" si="76"/>
        <v>83.692000000000007</v>
      </c>
      <c r="AG390" t="str">
        <f t="shared" si="69"/>
        <v/>
      </c>
    </row>
    <row r="391" spans="1:33" x14ac:dyDescent="0.3">
      <c r="A391" s="2" t="s">
        <v>386</v>
      </c>
      <c r="B391" t="s">
        <v>940</v>
      </c>
      <c r="D391" t="s">
        <v>581</v>
      </c>
      <c r="E391" s="1" t="s">
        <v>410</v>
      </c>
      <c r="F391" s="1" t="s">
        <v>465</v>
      </c>
      <c r="G391" s="7">
        <v>33792</v>
      </c>
      <c r="H391" s="7">
        <v>40445</v>
      </c>
      <c r="I391" s="1" t="s">
        <v>1081</v>
      </c>
      <c r="M391" s="6" t="s">
        <v>1281</v>
      </c>
      <c r="N391" s="6" t="s">
        <v>1435</v>
      </c>
      <c r="O391" s="6" t="s">
        <v>1446</v>
      </c>
      <c r="P391" s="12" t="s">
        <v>1054</v>
      </c>
      <c r="Q391" s="15" t="str">
        <f>VLOOKUP(P391,functions!$A$2:$H$69,3,FALSE)</f>
        <v>Production assistant</v>
      </c>
      <c r="R391" s="15"/>
      <c r="S391" s="17">
        <f>VLOOKUP(P391,functions!$A$2:$H$69,8,FALSE)</f>
        <v>1</v>
      </c>
      <c r="T391" s="17">
        <f t="shared" ca="1" si="66"/>
        <v>8</v>
      </c>
      <c r="U391" s="18">
        <f ca="1">VLOOKUP(T391,'salary scales'!$A$1:$F$10,S391+1,FALSE)</f>
        <v>1861.13</v>
      </c>
      <c r="V391" s="23">
        <f>VLOOKUP(P391,functions!$A$2:$H$69,5,FALSE)</f>
        <v>1.00064</v>
      </c>
      <c r="X391" s="18">
        <f t="shared" ca="1" si="67"/>
        <v>1862.3211232000001</v>
      </c>
      <c r="Y391" s="18">
        <f t="shared" ca="1" si="68"/>
        <v>148.98568985600002</v>
      </c>
      <c r="Z391" s="18">
        <f t="shared" ca="1" si="70"/>
        <v>995.87124999999992</v>
      </c>
      <c r="AA391" s="18">
        <f t="shared" ca="1" si="71"/>
        <v>144.32988704800002</v>
      </c>
      <c r="AB391" s="18">
        <f t="shared" ca="1" si="72"/>
        <v>31.659459094400002</v>
      </c>
      <c r="AC391" s="18">
        <f t="shared" ca="1" si="73"/>
        <v>41.715993159680004</v>
      </c>
      <c r="AD391" s="18">
        <f t="shared" ca="1" si="74"/>
        <v>86.597932228800005</v>
      </c>
      <c r="AE391" s="18">
        <f t="shared" ca="1" si="75"/>
        <v>10.056534065280001</v>
      </c>
      <c r="AF391" s="18">
        <f t="shared" ca="1" si="76"/>
        <v>75.936568320000021</v>
      </c>
      <c r="AG391" t="str">
        <f t="shared" si="69"/>
        <v/>
      </c>
    </row>
    <row r="392" spans="1:33" x14ac:dyDescent="0.3">
      <c r="A392" s="2" t="s">
        <v>387</v>
      </c>
      <c r="B392" t="s">
        <v>810</v>
      </c>
      <c r="D392" t="s">
        <v>694</v>
      </c>
      <c r="E392" s="1" t="s">
        <v>1467</v>
      </c>
      <c r="F392" s="1" t="s">
        <v>465</v>
      </c>
      <c r="G392" s="7">
        <v>25085</v>
      </c>
      <c r="H392" s="7">
        <v>40972</v>
      </c>
      <c r="I392" s="1" t="s">
        <v>1081</v>
      </c>
      <c r="J392" s="47">
        <v>1</v>
      </c>
      <c r="K392" s="47">
        <v>1</v>
      </c>
      <c r="L392" s="49" t="s">
        <v>1422</v>
      </c>
      <c r="M392" s="6" t="s">
        <v>1281</v>
      </c>
      <c r="N392" s="6" t="s">
        <v>1042</v>
      </c>
      <c r="O392" s="6" t="s">
        <v>1459</v>
      </c>
      <c r="P392" s="12" t="s">
        <v>1005</v>
      </c>
      <c r="Q392" s="15" t="str">
        <f>VLOOKUP(P392,functions!$A$2:$H$69,3,FALSE)</f>
        <v>ICT employee</v>
      </c>
      <c r="R392" s="15"/>
      <c r="S392" s="17">
        <f>VLOOKUP(P392,functions!$A$2:$H$69,8,FALSE)</f>
        <v>4</v>
      </c>
      <c r="T392" s="17">
        <f t="shared" ca="1" si="66"/>
        <v>6</v>
      </c>
      <c r="U392" s="18">
        <f ca="1">VLOOKUP(T392,'salary scales'!$A$1:$F$10,S392+1,FALSE)</f>
        <v>2113</v>
      </c>
      <c r="V392" s="23">
        <f>VLOOKUP(P392,functions!$A$2:$H$69,5,FALSE)</f>
        <v>1</v>
      </c>
      <c r="X392" s="18">
        <f t="shared" ca="1" si="67"/>
        <v>2113</v>
      </c>
      <c r="Y392" s="18">
        <f t="shared" ca="1" si="68"/>
        <v>169.04</v>
      </c>
      <c r="Z392" s="18">
        <f t="shared" ca="1" si="70"/>
        <v>995.87124999999992</v>
      </c>
      <c r="AA392" s="18">
        <f t="shared" ca="1" si="71"/>
        <v>163.75749999999999</v>
      </c>
      <c r="AB392" s="18">
        <f t="shared" ca="1" si="72"/>
        <v>35.920999999999999</v>
      </c>
      <c r="AC392" s="18">
        <f t="shared" ca="1" si="73"/>
        <v>47.331200000000003</v>
      </c>
      <c r="AD392" s="18">
        <f t="shared" ca="1" si="74"/>
        <v>98.254499999999993</v>
      </c>
      <c r="AE392" s="18">
        <f t="shared" ca="1" si="75"/>
        <v>11.410200000000001</v>
      </c>
      <c r="AF392" s="18">
        <f t="shared" ca="1" si="76"/>
        <v>101.075</v>
      </c>
      <c r="AG392" t="str">
        <f t="shared" si="69"/>
        <v/>
      </c>
    </row>
    <row r="393" spans="1:33" x14ac:dyDescent="0.3">
      <c r="A393" s="2" t="s">
        <v>388</v>
      </c>
      <c r="B393" t="s">
        <v>755</v>
      </c>
      <c r="C393" t="s">
        <v>733</v>
      </c>
      <c r="D393" t="s">
        <v>425</v>
      </c>
      <c r="E393" s="1" t="s">
        <v>410</v>
      </c>
      <c r="F393" s="1" t="s">
        <v>465</v>
      </c>
      <c r="G393" s="7">
        <v>23909</v>
      </c>
      <c r="H393" s="7">
        <v>39785</v>
      </c>
      <c r="I393" s="1" t="s">
        <v>1420</v>
      </c>
      <c r="J393" s="47">
        <v>3</v>
      </c>
      <c r="K393" s="47">
        <v>1</v>
      </c>
      <c r="L393" s="49" t="s">
        <v>1422</v>
      </c>
      <c r="M393" s="6" t="s">
        <v>1281</v>
      </c>
      <c r="N393" s="6" t="s">
        <v>1435</v>
      </c>
      <c r="O393" s="6" t="s">
        <v>1466</v>
      </c>
      <c r="P393" s="12" t="s">
        <v>1053</v>
      </c>
      <c r="Q393" s="15" t="str">
        <f>VLOOKUP(P393,functions!$A$2:$H$69,3,FALSE)</f>
        <v>Production worker</v>
      </c>
      <c r="R393" s="15"/>
      <c r="S393" s="17">
        <f>VLOOKUP(P393,functions!$A$2:$H$69,8,FALSE)</f>
        <v>2</v>
      </c>
      <c r="T393" s="17">
        <f t="shared" ca="1" si="66"/>
        <v>10</v>
      </c>
      <c r="U393" s="18" t="e">
        <f ca="1">VLOOKUP(T393,'salary scales'!$A$1:$F$10,S393+1,FALSE)</f>
        <v>#N/A</v>
      </c>
      <c r="V393" s="23">
        <f>VLOOKUP(P393,functions!$A$2:$H$69,5,FALSE)</f>
        <v>1.00064</v>
      </c>
      <c r="X393" s="18" t="e">
        <f t="shared" ca="1" si="67"/>
        <v>#N/A</v>
      </c>
      <c r="Y393" s="18" t="e">
        <f t="shared" ca="1" si="68"/>
        <v>#N/A</v>
      </c>
      <c r="Z393" s="18" t="e">
        <f t="shared" ca="1" si="70"/>
        <v>#N/A</v>
      </c>
      <c r="AA393" s="18" t="e">
        <f t="shared" ca="1" si="71"/>
        <v>#N/A</v>
      </c>
      <c r="AB393" s="18" t="e">
        <f t="shared" ca="1" si="72"/>
        <v>#N/A</v>
      </c>
      <c r="AC393" s="18" t="e">
        <f t="shared" ca="1" si="73"/>
        <v>#N/A</v>
      </c>
      <c r="AD393" s="18" t="e">
        <f t="shared" ca="1" si="74"/>
        <v>#N/A</v>
      </c>
      <c r="AE393" s="18" t="e">
        <f t="shared" ca="1" si="75"/>
        <v>#N/A</v>
      </c>
      <c r="AF393" s="18" t="e">
        <f t="shared" ca="1" si="76"/>
        <v>#N/A</v>
      </c>
      <c r="AG393" t="str">
        <f t="shared" si="69"/>
        <v/>
      </c>
    </row>
    <row r="394" spans="1:33" x14ac:dyDescent="0.3">
      <c r="A394" s="2" t="s">
        <v>389</v>
      </c>
      <c r="B394" t="s">
        <v>755</v>
      </c>
      <c r="C394" t="s">
        <v>733</v>
      </c>
      <c r="D394" t="s">
        <v>425</v>
      </c>
      <c r="E394" s="1" t="s">
        <v>410</v>
      </c>
      <c r="F394" s="1" t="s">
        <v>465</v>
      </c>
      <c r="G394" s="7">
        <v>32352</v>
      </c>
      <c r="H394" s="7">
        <v>40243</v>
      </c>
      <c r="M394" s="6" t="s">
        <v>1283</v>
      </c>
      <c r="N394" s="6" t="s">
        <v>1282</v>
      </c>
      <c r="O394" s="6" t="s">
        <v>1448</v>
      </c>
      <c r="P394" s="12" t="s">
        <v>1057</v>
      </c>
      <c r="Q394" s="15" t="str">
        <f>VLOOKUP(P394,functions!$A$2:$H$69,3,FALSE)</f>
        <v>Forklift driver</v>
      </c>
      <c r="R394" s="15"/>
      <c r="S394" s="17">
        <f>VLOOKUP(P394,functions!$A$2:$H$69,8,FALSE)</f>
        <v>2</v>
      </c>
      <c r="T394" s="17">
        <f t="shared" ca="1" si="66"/>
        <v>8</v>
      </c>
      <c r="U394" s="18">
        <f ca="1">VLOOKUP(T394,'salary scales'!$A$1:$F$10,S394+1,FALSE)</f>
        <v>1939.17</v>
      </c>
      <c r="V394" s="23">
        <f>VLOOKUP(P394,functions!$A$2:$H$69,5,FALSE)</f>
        <v>1</v>
      </c>
      <c r="X394" s="18">
        <f t="shared" ca="1" si="67"/>
        <v>1939.17</v>
      </c>
      <c r="Y394" s="18">
        <f t="shared" ca="1" si="68"/>
        <v>155.1336</v>
      </c>
      <c r="Z394" s="18">
        <f t="shared" ca="1" si="70"/>
        <v>995.87124999999992</v>
      </c>
      <c r="AA394" s="18">
        <f t="shared" ca="1" si="71"/>
        <v>150.285675</v>
      </c>
      <c r="AB394" s="18">
        <f t="shared" ca="1" si="72"/>
        <v>32.965890000000002</v>
      </c>
      <c r="AC394" s="18">
        <f t="shared" ca="1" si="73"/>
        <v>43.437407999999998</v>
      </c>
      <c r="AD394" s="18">
        <f t="shared" ca="1" si="74"/>
        <v>90.171405000000007</v>
      </c>
      <c r="AE394" s="18">
        <f t="shared" ca="1" si="75"/>
        <v>10.471518000000001</v>
      </c>
      <c r="AF394" s="18">
        <f t="shared" ca="1" si="76"/>
        <v>83.692000000000007</v>
      </c>
      <c r="AG394" t="str">
        <f t="shared" si="69"/>
        <v/>
      </c>
    </row>
    <row r="395" spans="1:33" x14ac:dyDescent="0.3">
      <c r="A395" s="2" t="s">
        <v>390</v>
      </c>
      <c r="B395" t="s">
        <v>938</v>
      </c>
      <c r="D395" t="s">
        <v>578</v>
      </c>
      <c r="E395" s="1" t="s">
        <v>410</v>
      </c>
      <c r="F395" s="1" t="s">
        <v>465</v>
      </c>
      <c r="G395" s="7">
        <v>22030</v>
      </c>
      <c r="H395" s="7">
        <v>40475</v>
      </c>
      <c r="I395" s="1" t="s">
        <v>1081</v>
      </c>
      <c r="M395" s="6" t="s">
        <v>1281</v>
      </c>
      <c r="N395" s="6" t="s">
        <v>1435</v>
      </c>
      <c r="O395" s="6" t="s">
        <v>1443</v>
      </c>
      <c r="P395" s="12" t="s">
        <v>1054</v>
      </c>
      <c r="Q395" s="15" t="str">
        <f>VLOOKUP(P395,functions!$A$2:$H$69,3,FALSE)</f>
        <v>Production assistant</v>
      </c>
      <c r="R395" s="15"/>
      <c r="S395" s="17">
        <f>VLOOKUP(P395,functions!$A$2:$H$69,8,FALSE)</f>
        <v>1</v>
      </c>
      <c r="T395" s="17">
        <f t="shared" ca="1" si="66"/>
        <v>8</v>
      </c>
      <c r="U395" s="18">
        <f ca="1">VLOOKUP(T395,'salary scales'!$A$1:$F$10,S395+1,FALSE)</f>
        <v>1861.13</v>
      </c>
      <c r="V395" s="23">
        <f>VLOOKUP(P395,functions!$A$2:$H$69,5,FALSE)</f>
        <v>1.00064</v>
      </c>
      <c r="X395" s="18">
        <f t="shared" ca="1" si="67"/>
        <v>1862.3211232000001</v>
      </c>
      <c r="Y395" s="18">
        <f t="shared" ca="1" si="68"/>
        <v>148.98568985600002</v>
      </c>
      <c r="Z395" s="18">
        <f t="shared" ca="1" si="70"/>
        <v>995.87124999999992</v>
      </c>
      <c r="AA395" s="18">
        <f t="shared" ca="1" si="71"/>
        <v>144.32988704800002</v>
      </c>
      <c r="AB395" s="18">
        <f t="shared" ca="1" si="72"/>
        <v>31.659459094400002</v>
      </c>
      <c r="AC395" s="18">
        <f t="shared" ca="1" si="73"/>
        <v>41.715993159680004</v>
      </c>
      <c r="AD395" s="18">
        <f t="shared" ca="1" si="74"/>
        <v>86.597932228800005</v>
      </c>
      <c r="AE395" s="18">
        <f t="shared" ca="1" si="75"/>
        <v>10.056534065280001</v>
      </c>
      <c r="AF395" s="18">
        <f t="shared" ca="1" si="76"/>
        <v>75.936568320000021</v>
      </c>
      <c r="AG395" t="str">
        <f t="shared" si="69"/>
        <v/>
      </c>
    </row>
    <row r="396" spans="1:33" x14ac:dyDescent="0.3">
      <c r="A396" s="2" t="s">
        <v>391</v>
      </c>
      <c r="B396" t="s">
        <v>938</v>
      </c>
      <c r="D396" t="s">
        <v>575</v>
      </c>
      <c r="E396" s="1" t="s">
        <v>410</v>
      </c>
      <c r="F396" s="1" t="s">
        <v>465</v>
      </c>
      <c r="G396" s="7">
        <v>33791</v>
      </c>
      <c r="H396" s="7">
        <v>41251</v>
      </c>
      <c r="I396" s="1" t="s">
        <v>1081</v>
      </c>
      <c r="J396" s="47">
        <v>2</v>
      </c>
      <c r="K396" s="47">
        <v>2</v>
      </c>
      <c r="L396" s="49" t="s">
        <v>1422</v>
      </c>
      <c r="M396" s="6" t="s">
        <v>1281</v>
      </c>
      <c r="N396" s="6" t="s">
        <v>1335</v>
      </c>
      <c r="O396" s="6" t="s">
        <v>1445</v>
      </c>
      <c r="P396" s="12" t="s">
        <v>1021</v>
      </c>
      <c r="Q396" s="15" t="str">
        <f>VLOOKUP(P396,functions!$A$2:$H$69,3,FALSE)</f>
        <v>In-house sales employee</v>
      </c>
      <c r="R396" s="15"/>
      <c r="S396" s="17">
        <f>VLOOKUP(P396,functions!$A$2:$H$69,8,FALSE)</f>
        <v>3</v>
      </c>
      <c r="T396" s="17">
        <f t="shared" ca="1" si="66"/>
        <v>6</v>
      </c>
      <c r="U396" s="18">
        <f ca="1">VLOOKUP(T396,'salary scales'!$A$1:$F$10,S396+1,FALSE)</f>
        <v>2025.09</v>
      </c>
      <c r="V396" s="23">
        <f>VLOOKUP(P396,functions!$A$2:$H$69,5,FALSE)</f>
        <v>0.6</v>
      </c>
      <c r="X396" s="18">
        <f t="shared" ca="1" si="67"/>
        <v>1215.0539999999999</v>
      </c>
      <c r="Y396" s="18">
        <f t="shared" ca="1" si="68"/>
        <v>97.204319999999996</v>
      </c>
      <c r="Z396" s="18">
        <f t="shared" ca="1" si="70"/>
        <v>995.87124999999992</v>
      </c>
      <c r="AA396" s="18">
        <f t="shared" ca="1" si="71"/>
        <v>94.166684999999987</v>
      </c>
      <c r="AB396" s="18">
        <f t="shared" ca="1" si="72"/>
        <v>20.655918</v>
      </c>
      <c r="AC396" s="18">
        <f t="shared" ca="1" si="73"/>
        <v>27.217209599999997</v>
      </c>
      <c r="AD396" s="18">
        <f t="shared" ca="1" si="74"/>
        <v>56.500010999999994</v>
      </c>
      <c r="AE396" s="18">
        <f t="shared" ca="1" si="75"/>
        <v>6.5612915999999997</v>
      </c>
      <c r="AF396" s="18">
        <f t="shared" ca="1" si="76"/>
        <v>55.370399999999989</v>
      </c>
      <c r="AG396" t="str">
        <f t="shared" si="69"/>
        <v/>
      </c>
    </row>
    <row r="397" spans="1:33" x14ac:dyDescent="0.3">
      <c r="A397" s="2" t="s">
        <v>392</v>
      </c>
      <c r="B397" t="s">
        <v>938</v>
      </c>
      <c r="D397" t="s">
        <v>577</v>
      </c>
      <c r="E397" s="1" t="s">
        <v>410</v>
      </c>
      <c r="F397" s="1" t="s">
        <v>465</v>
      </c>
      <c r="G397" s="7">
        <v>21506</v>
      </c>
      <c r="H397" s="7">
        <v>40208</v>
      </c>
      <c r="I397" s="1" t="s">
        <v>1081</v>
      </c>
      <c r="J397" s="47">
        <v>45</v>
      </c>
      <c r="K397" s="47">
        <v>1</v>
      </c>
      <c r="L397" s="49" t="s">
        <v>1432</v>
      </c>
      <c r="M397" s="6" t="s">
        <v>1281</v>
      </c>
      <c r="N397" s="6" t="s">
        <v>1435</v>
      </c>
      <c r="O397" s="6" t="s">
        <v>1466</v>
      </c>
      <c r="P397" s="12" t="s">
        <v>1053</v>
      </c>
      <c r="Q397" s="15" t="str">
        <f>VLOOKUP(P397,functions!$A$2:$H$69,3,FALSE)</f>
        <v>Production worker</v>
      </c>
      <c r="R397" s="15"/>
      <c r="S397" s="17">
        <f>VLOOKUP(P397,functions!$A$2:$H$69,8,FALSE)</f>
        <v>2</v>
      </c>
      <c r="T397" s="17">
        <f t="shared" ca="1" si="66"/>
        <v>8</v>
      </c>
      <c r="U397" s="18">
        <f ca="1">VLOOKUP(T397,'salary scales'!$A$1:$F$10,S397+1,FALSE)</f>
        <v>1939.17</v>
      </c>
      <c r="V397" s="23">
        <f>VLOOKUP(P397,functions!$A$2:$H$69,5,FALSE)</f>
        <v>1.00064</v>
      </c>
      <c r="X397" s="18">
        <f t="shared" ca="1" si="67"/>
        <v>1940.4110688000001</v>
      </c>
      <c r="Y397" s="18">
        <f t="shared" ca="1" si="68"/>
        <v>155.232885504</v>
      </c>
      <c r="Z397" s="18">
        <f t="shared" ca="1" si="70"/>
        <v>995.87124999999992</v>
      </c>
      <c r="AA397" s="18">
        <f t="shared" ca="1" si="71"/>
        <v>150.38185783200001</v>
      </c>
      <c r="AB397" s="18">
        <f t="shared" ca="1" si="72"/>
        <v>32.986988169600004</v>
      </c>
      <c r="AC397" s="18">
        <f t="shared" ca="1" si="73"/>
        <v>43.465207941119999</v>
      </c>
      <c r="AD397" s="18">
        <f t="shared" ca="1" si="74"/>
        <v>90.229114699199997</v>
      </c>
      <c r="AE397" s="18">
        <f t="shared" ca="1" si="75"/>
        <v>10.478219771520001</v>
      </c>
      <c r="AF397" s="18">
        <f t="shared" ca="1" si="76"/>
        <v>83.745562880000023</v>
      </c>
      <c r="AG397" t="str">
        <f t="shared" si="69"/>
        <v/>
      </c>
    </row>
    <row r="398" spans="1:33" x14ac:dyDescent="0.3">
      <c r="A398" s="2" t="s">
        <v>393</v>
      </c>
      <c r="B398" t="s">
        <v>936</v>
      </c>
      <c r="D398" t="s">
        <v>573</v>
      </c>
      <c r="E398" s="1" t="s">
        <v>410</v>
      </c>
      <c r="F398" s="1" t="s">
        <v>465</v>
      </c>
      <c r="G398" s="7">
        <v>25193</v>
      </c>
      <c r="H398" s="7">
        <v>39781</v>
      </c>
      <c r="I398" s="1" t="s">
        <v>1081</v>
      </c>
      <c r="M398" s="6" t="s">
        <v>1281</v>
      </c>
      <c r="N398" s="6" t="s">
        <v>1435</v>
      </c>
      <c r="O398" s="6" t="s">
        <v>1466</v>
      </c>
      <c r="P398" s="12" t="s">
        <v>1053</v>
      </c>
      <c r="Q398" s="15" t="str">
        <f>VLOOKUP(P398,functions!$A$2:$H$69,3,FALSE)</f>
        <v>Production worker</v>
      </c>
      <c r="R398" s="15"/>
      <c r="S398" s="17">
        <f>VLOOKUP(P398,functions!$A$2:$H$69,8,FALSE)</f>
        <v>2</v>
      </c>
      <c r="T398" s="17">
        <f t="shared" ca="1" si="66"/>
        <v>10</v>
      </c>
      <c r="U398" s="18" t="e">
        <f ca="1">VLOOKUP(T398,'salary scales'!$A$1:$F$10,S398+1,FALSE)</f>
        <v>#N/A</v>
      </c>
      <c r="V398" s="23">
        <f>VLOOKUP(P398,functions!$A$2:$H$69,5,FALSE)</f>
        <v>1.00064</v>
      </c>
      <c r="X398" s="18" t="e">
        <f t="shared" ca="1" si="67"/>
        <v>#N/A</v>
      </c>
      <c r="Y398" s="18" t="e">
        <f t="shared" ca="1" si="68"/>
        <v>#N/A</v>
      </c>
      <c r="Z398" s="18" t="e">
        <f t="shared" ca="1" si="70"/>
        <v>#N/A</v>
      </c>
      <c r="AA398" s="18" t="e">
        <f t="shared" ca="1" si="71"/>
        <v>#N/A</v>
      </c>
      <c r="AB398" s="18" t="e">
        <f t="shared" ca="1" si="72"/>
        <v>#N/A</v>
      </c>
      <c r="AC398" s="18" t="e">
        <f t="shared" ca="1" si="73"/>
        <v>#N/A</v>
      </c>
      <c r="AD398" s="18" t="e">
        <f t="shared" ca="1" si="74"/>
        <v>#N/A</v>
      </c>
      <c r="AE398" s="18" t="e">
        <f t="shared" ca="1" si="75"/>
        <v>#N/A</v>
      </c>
      <c r="AF398" s="18" t="e">
        <f t="shared" ca="1" si="76"/>
        <v>#N/A</v>
      </c>
      <c r="AG398" t="str">
        <f t="shared" si="69"/>
        <v/>
      </c>
    </row>
    <row r="399" spans="1:33" x14ac:dyDescent="0.3">
      <c r="A399" s="2" t="s">
        <v>394</v>
      </c>
      <c r="B399" t="s">
        <v>939</v>
      </c>
      <c r="D399" t="s">
        <v>580</v>
      </c>
      <c r="E399" s="1" t="s">
        <v>410</v>
      </c>
      <c r="F399" s="1" t="s">
        <v>465</v>
      </c>
      <c r="G399" s="7">
        <v>25665</v>
      </c>
      <c r="H399" s="7">
        <v>39287</v>
      </c>
      <c r="I399" s="1" t="s">
        <v>1081</v>
      </c>
      <c r="J399" s="47">
        <v>4</v>
      </c>
      <c r="K399" s="47">
        <v>3</v>
      </c>
      <c r="L399" s="49" t="s">
        <v>1424</v>
      </c>
      <c r="M399" s="6" t="s">
        <v>1281</v>
      </c>
      <c r="N399" s="6" t="s">
        <v>1435</v>
      </c>
      <c r="O399" s="6" t="s">
        <v>1443</v>
      </c>
      <c r="P399" s="12" t="s">
        <v>1052</v>
      </c>
      <c r="Q399" s="15" t="str">
        <f>VLOOKUP(P399,functions!$A$2:$H$69,3,FALSE)</f>
        <v>Team leader</v>
      </c>
      <c r="R399" s="15" t="s">
        <v>1083</v>
      </c>
      <c r="S399" s="17">
        <f>VLOOKUP(P399,functions!$A$2:$H$69,8,FALSE)</f>
        <v>3</v>
      </c>
      <c r="T399" s="17">
        <f t="shared" ca="1" si="66"/>
        <v>11</v>
      </c>
      <c r="U399" s="18" t="e">
        <f ca="1">VLOOKUP(T399,'salary scales'!$A$1:$F$10,S399+1,FALSE)</f>
        <v>#N/A</v>
      </c>
      <c r="V399" s="23">
        <f>VLOOKUP(P399,functions!$A$2:$H$69,5,FALSE)</f>
        <v>1.00064</v>
      </c>
      <c r="X399" s="18" t="e">
        <f t="shared" ca="1" si="67"/>
        <v>#N/A</v>
      </c>
      <c r="Y399" s="18" t="e">
        <f t="shared" ca="1" si="68"/>
        <v>#N/A</v>
      </c>
      <c r="Z399" s="18" t="e">
        <f t="shared" ca="1" si="70"/>
        <v>#N/A</v>
      </c>
      <c r="AA399" s="18" t="e">
        <f t="shared" ca="1" si="71"/>
        <v>#N/A</v>
      </c>
      <c r="AB399" s="18" t="e">
        <f t="shared" ca="1" si="72"/>
        <v>#N/A</v>
      </c>
      <c r="AC399" s="18" t="e">
        <f t="shared" ca="1" si="73"/>
        <v>#N/A</v>
      </c>
      <c r="AD399" s="18" t="e">
        <f t="shared" ca="1" si="74"/>
        <v>#N/A</v>
      </c>
      <c r="AE399" s="18" t="e">
        <f t="shared" ca="1" si="75"/>
        <v>#N/A</v>
      </c>
      <c r="AF399" s="18" t="e">
        <f t="shared" ca="1" si="76"/>
        <v>#N/A</v>
      </c>
      <c r="AG399" t="str">
        <f t="shared" si="69"/>
        <v/>
      </c>
    </row>
    <row r="400" spans="1:33" x14ac:dyDescent="0.3">
      <c r="A400" s="2" t="s">
        <v>395</v>
      </c>
      <c r="B400" t="s">
        <v>939</v>
      </c>
      <c r="D400" t="s">
        <v>581</v>
      </c>
      <c r="E400" s="1" t="s">
        <v>410</v>
      </c>
      <c r="F400" s="1" t="s">
        <v>465</v>
      </c>
      <c r="G400" s="7">
        <v>32852</v>
      </c>
      <c r="H400" s="7">
        <v>41327</v>
      </c>
      <c r="I400" s="1" t="s">
        <v>1081</v>
      </c>
      <c r="J400" s="47">
        <v>1</v>
      </c>
      <c r="K400" s="47">
        <v>1</v>
      </c>
      <c r="L400" s="49" t="s">
        <v>1422</v>
      </c>
      <c r="M400" s="6" t="s">
        <v>1281</v>
      </c>
      <c r="N400" s="6" t="s">
        <v>1438</v>
      </c>
      <c r="O400" s="6" t="s">
        <v>1449</v>
      </c>
      <c r="P400" s="12" t="s">
        <v>1057</v>
      </c>
      <c r="Q400" s="15" t="str">
        <f>VLOOKUP(P400,functions!$A$2:$H$69,3,FALSE)</f>
        <v>Forklift driver</v>
      </c>
      <c r="R400" s="15"/>
      <c r="S400" s="17">
        <f>VLOOKUP(P400,functions!$A$2:$H$69,8,FALSE)</f>
        <v>2</v>
      </c>
      <c r="T400" s="17">
        <f t="shared" ca="1" si="66"/>
        <v>5</v>
      </c>
      <c r="U400" s="18">
        <f ca="1">VLOOKUP(T400,'salary scales'!$A$1:$F$10,S400+1,FALSE)</f>
        <v>1899.07</v>
      </c>
      <c r="V400" s="23">
        <f>VLOOKUP(P400,functions!$A$2:$H$69,5,FALSE)</f>
        <v>1</v>
      </c>
      <c r="X400" s="18">
        <f t="shared" ca="1" si="67"/>
        <v>1899.07</v>
      </c>
      <c r="Y400" s="18">
        <f t="shared" ca="1" si="68"/>
        <v>151.9256</v>
      </c>
      <c r="Z400" s="18">
        <f t="shared" ca="1" si="70"/>
        <v>995.87124999999992</v>
      </c>
      <c r="AA400" s="18">
        <f t="shared" ca="1" si="71"/>
        <v>147.17792499999999</v>
      </c>
      <c r="AB400" s="18">
        <f t="shared" ca="1" si="72"/>
        <v>32.284190000000002</v>
      </c>
      <c r="AC400" s="18">
        <f t="shared" ca="1" si="73"/>
        <v>42.539167999999997</v>
      </c>
      <c r="AD400" s="18">
        <f t="shared" ca="1" si="74"/>
        <v>88.306754999999995</v>
      </c>
      <c r="AE400" s="18">
        <f t="shared" ca="1" si="75"/>
        <v>10.254977999999999</v>
      </c>
      <c r="AF400" s="18">
        <f t="shared" ca="1" si="76"/>
        <v>79.682000000000002</v>
      </c>
      <c r="AG400" t="str">
        <f t="shared" si="69"/>
        <v/>
      </c>
    </row>
    <row r="401" spans="1:33" x14ac:dyDescent="0.3">
      <c r="A401" s="2" t="s">
        <v>396</v>
      </c>
      <c r="B401" t="s">
        <v>939</v>
      </c>
      <c r="D401" t="s">
        <v>579</v>
      </c>
      <c r="E401" s="1" t="s">
        <v>410</v>
      </c>
      <c r="F401" s="1" t="s">
        <v>465</v>
      </c>
      <c r="G401" s="7">
        <v>28724</v>
      </c>
      <c r="H401" s="7">
        <v>40148</v>
      </c>
      <c r="I401" s="1" t="s">
        <v>1081</v>
      </c>
      <c r="J401" s="47">
        <v>1</v>
      </c>
      <c r="K401" s="47">
        <v>1</v>
      </c>
      <c r="L401" s="49" t="s">
        <v>1422</v>
      </c>
      <c r="M401" s="6" t="s">
        <v>1281</v>
      </c>
      <c r="N401" s="6" t="s">
        <v>1336</v>
      </c>
      <c r="O401" s="6" t="s">
        <v>1460</v>
      </c>
      <c r="P401" s="12" t="s">
        <v>1011</v>
      </c>
      <c r="Q401" s="15" t="str">
        <f>VLOOKUP(P401,functions!$A$2:$H$69,3,FALSE)</f>
        <v>Administrative Employee Debtors</v>
      </c>
      <c r="R401" s="15"/>
      <c r="S401" s="17">
        <f>VLOOKUP(P401,functions!$A$2:$H$69,8,FALSE)</f>
        <v>3</v>
      </c>
      <c r="T401" s="17">
        <f t="shared" ca="1" si="66"/>
        <v>9</v>
      </c>
      <c r="U401" s="18">
        <f ca="1">VLOOKUP(T401,'salary scales'!$A$1:$F$10,S401+1,FALSE)</f>
        <v>2124.06</v>
      </c>
      <c r="V401" s="23">
        <f>VLOOKUP(P401,functions!$A$2:$H$69,5,FALSE)</f>
        <v>1</v>
      </c>
      <c r="X401" s="18">
        <f t="shared" ca="1" si="67"/>
        <v>2124.06</v>
      </c>
      <c r="Y401" s="18">
        <f t="shared" ca="1" si="68"/>
        <v>169.9248</v>
      </c>
      <c r="Z401" s="18">
        <f t="shared" ca="1" si="70"/>
        <v>995.87124999999992</v>
      </c>
      <c r="AA401" s="18">
        <f t="shared" ca="1" si="71"/>
        <v>164.61464999999998</v>
      </c>
      <c r="AB401" s="18">
        <f t="shared" ca="1" si="72"/>
        <v>36.109020000000001</v>
      </c>
      <c r="AC401" s="18">
        <f t="shared" ca="1" si="73"/>
        <v>47.578944</v>
      </c>
      <c r="AD401" s="18">
        <f t="shared" ca="1" si="74"/>
        <v>98.768789999999996</v>
      </c>
      <c r="AE401" s="18">
        <f t="shared" ca="1" si="75"/>
        <v>11.469924000000001</v>
      </c>
      <c r="AF401" s="18">
        <f t="shared" ca="1" si="76"/>
        <v>102.181</v>
      </c>
      <c r="AG401" t="str">
        <f t="shared" si="69"/>
        <v/>
      </c>
    </row>
    <row r="402" spans="1:33" x14ac:dyDescent="0.3">
      <c r="A402" s="2" t="s">
        <v>397</v>
      </c>
      <c r="B402" t="s">
        <v>803</v>
      </c>
      <c r="D402" t="s">
        <v>689</v>
      </c>
      <c r="E402" s="1" t="s">
        <v>1467</v>
      </c>
      <c r="F402" s="1" t="s">
        <v>468</v>
      </c>
      <c r="G402" s="7">
        <v>26118</v>
      </c>
      <c r="H402" s="7">
        <v>41490</v>
      </c>
      <c r="I402" s="1" t="s">
        <v>1081</v>
      </c>
      <c r="M402" s="6" t="s">
        <v>1281</v>
      </c>
      <c r="N402" s="6" t="s">
        <v>1435</v>
      </c>
      <c r="O402" s="6" t="s">
        <v>1466</v>
      </c>
      <c r="P402" s="12" t="s">
        <v>1053</v>
      </c>
      <c r="Q402" s="15" t="str">
        <f>VLOOKUP(P402,functions!$A$2:$H$69,3,FALSE)</f>
        <v>Production worker</v>
      </c>
      <c r="R402" s="15"/>
      <c r="S402" s="17">
        <f>VLOOKUP(P402,functions!$A$2:$H$69,8,FALSE)</f>
        <v>2</v>
      </c>
      <c r="T402" s="17">
        <f t="shared" ca="1" si="66"/>
        <v>5</v>
      </c>
      <c r="U402" s="18">
        <f ca="1">VLOOKUP(T402,'salary scales'!$A$1:$F$10,S402+1,FALSE)</f>
        <v>1899.07</v>
      </c>
      <c r="V402" s="23">
        <f>VLOOKUP(P402,functions!$A$2:$H$69,5,FALSE)</f>
        <v>1.00064</v>
      </c>
      <c r="X402" s="18">
        <f t="shared" ca="1" si="67"/>
        <v>1900.2854047999999</v>
      </c>
      <c r="Y402" s="18">
        <f t="shared" ca="1" si="68"/>
        <v>152.022832384</v>
      </c>
      <c r="Z402" s="18">
        <f t="shared" ca="1" si="70"/>
        <v>995.87124999999992</v>
      </c>
      <c r="AA402" s="18">
        <f t="shared" ca="1" si="71"/>
        <v>147.27211887199999</v>
      </c>
      <c r="AB402" s="18">
        <f t="shared" ca="1" si="72"/>
        <v>32.304851881600001</v>
      </c>
      <c r="AC402" s="18">
        <f t="shared" ca="1" si="73"/>
        <v>42.566393067519996</v>
      </c>
      <c r="AD402" s="18">
        <f t="shared" ca="1" si="74"/>
        <v>88.363271323199996</v>
      </c>
      <c r="AE402" s="18">
        <f t="shared" ca="1" si="75"/>
        <v>10.261541185920001</v>
      </c>
      <c r="AF402" s="18">
        <f t="shared" ca="1" si="76"/>
        <v>79.732996479999997</v>
      </c>
      <c r="AG402" t="str">
        <f t="shared" si="69"/>
        <v/>
      </c>
    </row>
    <row r="403" spans="1:33" x14ac:dyDescent="0.3">
      <c r="A403" s="2" t="s">
        <v>398</v>
      </c>
      <c r="B403" t="s">
        <v>803</v>
      </c>
      <c r="D403" t="s">
        <v>458</v>
      </c>
      <c r="E403" s="1" t="s">
        <v>410</v>
      </c>
      <c r="F403" s="1" t="s">
        <v>465</v>
      </c>
      <c r="G403" s="7">
        <v>27926</v>
      </c>
      <c r="H403" s="7">
        <v>39690</v>
      </c>
      <c r="I403" s="1" t="s">
        <v>1081</v>
      </c>
      <c r="J403" s="47">
        <v>3</v>
      </c>
      <c r="K403" s="47">
        <v>1</v>
      </c>
      <c r="L403" s="50" t="s">
        <v>1425</v>
      </c>
      <c r="M403" s="6" t="s">
        <v>1281</v>
      </c>
      <c r="N403" s="6" t="s">
        <v>1435</v>
      </c>
      <c r="O403" s="6" t="s">
        <v>1446</v>
      </c>
      <c r="P403" s="12" t="s">
        <v>1053</v>
      </c>
      <c r="Q403" s="15" t="str">
        <f>VLOOKUP(P403,functions!$A$2:$H$69,3,FALSE)</f>
        <v>Production worker</v>
      </c>
      <c r="R403" s="15"/>
      <c r="S403" s="17">
        <f>VLOOKUP(P403,functions!$A$2:$H$69,8,FALSE)</f>
        <v>2</v>
      </c>
      <c r="T403" s="17">
        <f t="shared" ca="1" si="66"/>
        <v>10</v>
      </c>
      <c r="U403" s="18" t="e">
        <f ca="1">VLOOKUP(T403,'salary scales'!$A$1:$F$10,S403+1,FALSE)</f>
        <v>#N/A</v>
      </c>
      <c r="V403" s="23">
        <f>VLOOKUP(P403,functions!$A$2:$H$69,5,FALSE)</f>
        <v>1.00064</v>
      </c>
      <c r="X403" s="18" t="e">
        <f t="shared" ca="1" si="67"/>
        <v>#N/A</v>
      </c>
      <c r="Y403" s="18" t="e">
        <f t="shared" ca="1" si="68"/>
        <v>#N/A</v>
      </c>
      <c r="Z403" s="18" t="e">
        <f t="shared" ca="1" si="70"/>
        <v>#N/A</v>
      </c>
      <c r="AA403" s="18" t="e">
        <f t="shared" ca="1" si="71"/>
        <v>#N/A</v>
      </c>
      <c r="AB403" s="18" t="e">
        <f t="shared" ca="1" si="72"/>
        <v>#N/A</v>
      </c>
      <c r="AC403" s="18" t="e">
        <f t="shared" ca="1" si="73"/>
        <v>#N/A</v>
      </c>
      <c r="AD403" s="18" t="e">
        <f t="shared" ca="1" si="74"/>
        <v>#N/A</v>
      </c>
      <c r="AE403" s="18" t="e">
        <f t="shared" ca="1" si="75"/>
        <v>#N/A</v>
      </c>
      <c r="AF403" s="18" t="e">
        <f t="shared" ca="1" si="76"/>
        <v>#N/A</v>
      </c>
      <c r="AG403" t="str">
        <f t="shared" si="69"/>
        <v/>
      </c>
    </row>
    <row r="404" spans="1:33" x14ac:dyDescent="0.3">
      <c r="A404" s="2" t="s">
        <v>399</v>
      </c>
      <c r="B404" t="s">
        <v>968</v>
      </c>
      <c r="D404" t="s">
        <v>634</v>
      </c>
      <c r="E404" s="1" t="s">
        <v>410</v>
      </c>
      <c r="F404" s="1" t="s">
        <v>466</v>
      </c>
      <c r="G404" s="7">
        <v>22057</v>
      </c>
      <c r="H404" s="7">
        <v>41438</v>
      </c>
      <c r="I404" s="1" t="s">
        <v>1081</v>
      </c>
      <c r="M404" s="6" t="s">
        <v>1281</v>
      </c>
      <c r="N404" s="6" t="s">
        <v>1335</v>
      </c>
      <c r="O404" s="6" t="s">
        <v>1445</v>
      </c>
      <c r="P404" s="12" t="s">
        <v>1021</v>
      </c>
      <c r="Q404" s="15" t="str">
        <f>VLOOKUP(P404,functions!$A$2:$H$69,3,FALSE)</f>
        <v>In-house sales employee</v>
      </c>
      <c r="R404" s="15"/>
      <c r="S404" s="17">
        <f>VLOOKUP(P404,functions!$A$2:$H$69,8,FALSE)</f>
        <v>3</v>
      </c>
      <c r="T404" s="17">
        <f t="shared" ca="1" si="66"/>
        <v>5</v>
      </c>
      <c r="U404" s="18">
        <f ca="1">VLOOKUP(T404,'salary scales'!$A$1:$F$10,S404+1,FALSE)</f>
        <v>1975.67</v>
      </c>
      <c r="V404" s="23">
        <f>VLOOKUP(P404,functions!$A$2:$H$69,5,FALSE)</f>
        <v>0.6</v>
      </c>
      <c r="X404" s="18">
        <f t="shared" ca="1" si="67"/>
        <v>1185.402</v>
      </c>
      <c r="Y404" s="18">
        <f t="shared" ca="1" si="68"/>
        <v>94.832160000000002</v>
      </c>
      <c r="Z404" s="18">
        <f t="shared" ca="1" si="70"/>
        <v>995.87124999999992</v>
      </c>
      <c r="AA404" s="18">
        <f t="shared" ca="1" si="71"/>
        <v>91.868655000000004</v>
      </c>
      <c r="AB404" s="18">
        <f t="shared" ca="1" si="72"/>
        <v>20.151834000000001</v>
      </c>
      <c r="AC404" s="18">
        <f t="shared" ca="1" si="73"/>
        <v>26.5530048</v>
      </c>
      <c r="AD404" s="18">
        <f t="shared" ca="1" si="74"/>
        <v>55.121192999999998</v>
      </c>
      <c r="AE404" s="18">
        <f t="shared" ca="1" si="75"/>
        <v>6.4011708000000009</v>
      </c>
      <c r="AF404" s="18">
        <f t="shared" ca="1" si="76"/>
        <v>52.405200000000008</v>
      </c>
      <c r="AG404">
        <f t="shared" si="69"/>
        <v>1</v>
      </c>
    </row>
    <row r="405" spans="1:33" x14ac:dyDescent="0.3">
      <c r="A405" s="2" t="s">
        <v>400</v>
      </c>
      <c r="B405" t="s">
        <v>966</v>
      </c>
      <c r="D405" t="s">
        <v>618</v>
      </c>
      <c r="E405" s="1" t="s">
        <v>410</v>
      </c>
      <c r="F405" s="1" t="s">
        <v>468</v>
      </c>
      <c r="G405" s="7">
        <v>28359</v>
      </c>
      <c r="H405" s="7">
        <v>41091</v>
      </c>
      <c r="I405" s="1" t="s">
        <v>1081</v>
      </c>
      <c r="J405" s="47">
        <v>3</v>
      </c>
      <c r="K405" s="47">
        <v>2</v>
      </c>
      <c r="L405" s="49" t="s">
        <v>1422</v>
      </c>
      <c r="M405" s="6" t="s">
        <v>1281</v>
      </c>
      <c r="N405" s="6" t="s">
        <v>1435</v>
      </c>
      <c r="O405" s="6" t="s">
        <v>1446</v>
      </c>
      <c r="P405" s="12" t="s">
        <v>1053</v>
      </c>
      <c r="Q405" s="15" t="str">
        <f>VLOOKUP(P405,functions!$A$2:$H$69,3,FALSE)</f>
        <v>Production worker</v>
      </c>
      <c r="R405" s="15"/>
      <c r="S405" s="17">
        <f>VLOOKUP(P405,functions!$A$2:$H$69,8,FALSE)</f>
        <v>2</v>
      </c>
      <c r="T405" s="17">
        <f t="shared" ca="1" si="66"/>
        <v>6</v>
      </c>
      <c r="U405" s="18">
        <f ca="1">VLOOKUP(T405,'salary scales'!$A$1:$F$10,S405+1,FALSE)</f>
        <v>1939.17</v>
      </c>
      <c r="V405" s="23">
        <f>VLOOKUP(P405,functions!$A$2:$H$69,5,FALSE)</f>
        <v>1.00064</v>
      </c>
      <c r="X405" s="18">
        <f t="shared" ca="1" si="67"/>
        <v>1940.4110688000001</v>
      </c>
      <c r="Y405" s="18">
        <f t="shared" ca="1" si="68"/>
        <v>155.232885504</v>
      </c>
      <c r="Z405" s="18">
        <f t="shared" ca="1" si="70"/>
        <v>995.87124999999992</v>
      </c>
      <c r="AA405" s="18">
        <f t="shared" ca="1" si="71"/>
        <v>150.38185783200001</v>
      </c>
      <c r="AB405" s="18">
        <f t="shared" ca="1" si="72"/>
        <v>32.986988169600004</v>
      </c>
      <c r="AC405" s="18">
        <f t="shared" ca="1" si="73"/>
        <v>43.465207941119999</v>
      </c>
      <c r="AD405" s="18">
        <f t="shared" ca="1" si="74"/>
        <v>90.229114699199997</v>
      </c>
      <c r="AE405" s="18">
        <f t="shared" ca="1" si="75"/>
        <v>10.478219771520001</v>
      </c>
      <c r="AF405" s="18">
        <f t="shared" ca="1" si="76"/>
        <v>83.745562880000023</v>
      </c>
      <c r="AG405" t="str">
        <f t="shared" si="69"/>
        <v/>
      </c>
    </row>
    <row r="406" spans="1:33" x14ac:dyDescent="0.3">
      <c r="A406" s="2" t="s">
        <v>401</v>
      </c>
      <c r="B406" t="s">
        <v>964</v>
      </c>
      <c r="D406" t="s">
        <v>626</v>
      </c>
      <c r="E406" s="1" t="s">
        <v>410</v>
      </c>
      <c r="F406" s="1" t="s">
        <v>466</v>
      </c>
      <c r="G406" s="7">
        <v>32616</v>
      </c>
      <c r="H406" s="7">
        <v>41447</v>
      </c>
      <c r="I406" s="1" t="s">
        <v>1081</v>
      </c>
      <c r="M406" s="6" t="s">
        <v>1281</v>
      </c>
      <c r="N406" s="6" t="s">
        <v>1405</v>
      </c>
      <c r="O406" s="6" t="s">
        <v>1279</v>
      </c>
      <c r="P406" s="12" t="s">
        <v>1064</v>
      </c>
      <c r="Q406" s="15" t="str">
        <f>VLOOKUP(P406,functions!$A$2:$H$69,3,FALSE)</f>
        <v>kitchen assistant</v>
      </c>
      <c r="R406" s="15"/>
      <c r="S406" s="17">
        <f>VLOOKUP(P406,functions!$A$2:$H$69,8,FALSE)</f>
        <v>2</v>
      </c>
      <c r="T406" s="17">
        <f t="shared" ca="1" si="66"/>
        <v>5</v>
      </c>
      <c r="U406" s="18">
        <f ca="1">VLOOKUP(T406,'salary scales'!$A$1:$F$10,S406+1,FALSE)</f>
        <v>1899.07</v>
      </c>
      <c r="V406" s="23">
        <f>VLOOKUP(P406,functions!$A$2:$H$69,5,FALSE)</f>
        <v>1</v>
      </c>
      <c r="X406" s="18">
        <f t="shared" ca="1" si="67"/>
        <v>1899.07</v>
      </c>
      <c r="Y406" s="18">
        <f t="shared" ca="1" si="68"/>
        <v>151.9256</v>
      </c>
      <c r="Z406" s="18">
        <f t="shared" ca="1" si="70"/>
        <v>995.87124999999992</v>
      </c>
      <c r="AA406" s="18">
        <f t="shared" ca="1" si="71"/>
        <v>147.17792499999999</v>
      </c>
      <c r="AB406" s="18">
        <f t="shared" ca="1" si="72"/>
        <v>32.284190000000002</v>
      </c>
      <c r="AC406" s="18">
        <f t="shared" ca="1" si="73"/>
        <v>42.539167999999997</v>
      </c>
      <c r="AD406" s="18">
        <f t="shared" ca="1" si="74"/>
        <v>88.306754999999995</v>
      </c>
      <c r="AE406" s="18">
        <f t="shared" ca="1" si="75"/>
        <v>10.254977999999999</v>
      </c>
      <c r="AF406" s="18">
        <f t="shared" ca="1" si="76"/>
        <v>79.682000000000002</v>
      </c>
      <c r="AG406" t="str">
        <f t="shared" si="69"/>
        <v/>
      </c>
    </row>
    <row r="407" spans="1:33" x14ac:dyDescent="0.3">
      <c r="A407" s="2" t="s">
        <v>402</v>
      </c>
      <c r="B407" t="s">
        <v>964</v>
      </c>
      <c r="D407" t="s">
        <v>621</v>
      </c>
      <c r="E407" s="1" t="s">
        <v>410</v>
      </c>
      <c r="F407" s="1" t="s">
        <v>466</v>
      </c>
      <c r="G407" s="7">
        <v>34776</v>
      </c>
      <c r="H407" s="7">
        <v>41528</v>
      </c>
      <c r="I407" s="1" t="s">
        <v>1081</v>
      </c>
      <c r="J407" s="47">
        <v>2</v>
      </c>
      <c r="K407" s="47">
        <v>1</v>
      </c>
      <c r="L407" s="49" t="s">
        <v>1422</v>
      </c>
      <c r="M407" s="6" t="s">
        <v>1281</v>
      </c>
      <c r="N407" s="6" t="s">
        <v>1334</v>
      </c>
      <c r="O407" s="6" t="s">
        <v>1452</v>
      </c>
      <c r="P407" s="12" t="s">
        <v>1027</v>
      </c>
      <c r="Q407" s="15" t="str">
        <f>VLOOKUP(P407,functions!$A$2:$H$69,3,FALSE)</f>
        <v>Purchaser raw materials</v>
      </c>
      <c r="R407" s="15"/>
      <c r="S407" s="17">
        <f>VLOOKUP(P407,functions!$A$2:$H$69,8,FALSE)</f>
        <v>2</v>
      </c>
      <c r="T407" s="17">
        <f t="shared" ca="1" si="66"/>
        <v>5</v>
      </c>
      <c r="U407" s="18">
        <f ca="1">VLOOKUP(T407,'salary scales'!$A$1:$F$10,S407+1,FALSE)</f>
        <v>1899.07</v>
      </c>
      <c r="V407" s="23">
        <f>VLOOKUP(P407,functions!$A$2:$H$69,5,FALSE)</f>
        <v>1</v>
      </c>
      <c r="X407" s="18">
        <f t="shared" ca="1" si="67"/>
        <v>1899.07</v>
      </c>
      <c r="Y407" s="18">
        <f t="shared" ca="1" si="68"/>
        <v>151.9256</v>
      </c>
      <c r="Z407" s="18">
        <f t="shared" ca="1" si="70"/>
        <v>995.87124999999992</v>
      </c>
      <c r="AA407" s="18">
        <f t="shared" ca="1" si="71"/>
        <v>147.17792499999999</v>
      </c>
      <c r="AB407" s="18">
        <f t="shared" ca="1" si="72"/>
        <v>32.284190000000002</v>
      </c>
      <c r="AC407" s="18">
        <f t="shared" ca="1" si="73"/>
        <v>42.539167999999997</v>
      </c>
      <c r="AD407" s="18">
        <f t="shared" ca="1" si="74"/>
        <v>88.306754999999995</v>
      </c>
      <c r="AE407" s="18">
        <f t="shared" ca="1" si="75"/>
        <v>10.254977999999999</v>
      </c>
      <c r="AF407" s="18">
        <f t="shared" ca="1" si="76"/>
        <v>79.682000000000002</v>
      </c>
      <c r="AG407" t="str">
        <f t="shared" si="69"/>
        <v/>
      </c>
    </row>
    <row r="408" spans="1:33" x14ac:dyDescent="0.3">
      <c r="A408" s="2" t="s">
        <v>403</v>
      </c>
      <c r="B408" t="s">
        <v>813</v>
      </c>
      <c r="D408" t="s">
        <v>697</v>
      </c>
      <c r="E408" s="1" t="s">
        <v>1467</v>
      </c>
      <c r="F408" s="1" t="s">
        <v>465</v>
      </c>
      <c r="G408" s="7">
        <v>23552</v>
      </c>
      <c r="H408" s="7">
        <v>40220</v>
      </c>
      <c r="M408" s="6" t="s">
        <v>1281</v>
      </c>
      <c r="N408" s="6" t="s">
        <v>1044</v>
      </c>
      <c r="O408" s="6" t="s">
        <v>1274</v>
      </c>
      <c r="P408" s="12" t="s">
        <v>1015</v>
      </c>
      <c r="Q408" s="15" t="str">
        <f>VLOOKUP(P408,functions!$A$2:$H$69,3,FALSE)</f>
        <v>Website designer</v>
      </c>
      <c r="R408" s="15"/>
      <c r="S408" s="17">
        <f>VLOOKUP(P408,functions!$A$2:$H$69,8,FALSE)</f>
        <v>3</v>
      </c>
      <c r="T408" s="17">
        <f t="shared" ca="1" si="66"/>
        <v>8</v>
      </c>
      <c r="U408" s="18">
        <f ca="1">VLOOKUP(T408,'salary scales'!$A$1:$F$10,S408+1,FALSE)</f>
        <v>2124.06</v>
      </c>
      <c r="V408" s="23">
        <f>VLOOKUP(P408,functions!$A$2:$H$69,5,FALSE)</f>
        <v>1</v>
      </c>
      <c r="X408" s="18">
        <f t="shared" ca="1" si="67"/>
        <v>2124.06</v>
      </c>
      <c r="Y408" s="18">
        <f t="shared" ca="1" si="68"/>
        <v>169.9248</v>
      </c>
      <c r="Z408" s="18">
        <f t="shared" ca="1" si="70"/>
        <v>995.87124999999992</v>
      </c>
      <c r="AA408" s="18">
        <f t="shared" ca="1" si="71"/>
        <v>164.61464999999998</v>
      </c>
      <c r="AB408" s="18">
        <f t="shared" ca="1" si="72"/>
        <v>36.109020000000001</v>
      </c>
      <c r="AC408" s="18">
        <f t="shared" ca="1" si="73"/>
        <v>47.578944</v>
      </c>
      <c r="AD408" s="18">
        <f t="shared" ca="1" si="74"/>
        <v>98.768789999999996</v>
      </c>
      <c r="AE408" s="18">
        <f t="shared" ca="1" si="75"/>
        <v>11.469924000000001</v>
      </c>
      <c r="AF408" s="18">
        <f t="shared" ca="1" si="76"/>
        <v>102.181</v>
      </c>
      <c r="AG408" t="str">
        <f t="shared" si="69"/>
        <v/>
      </c>
    </row>
    <row r="409" spans="1:33" x14ac:dyDescent="0.3">
      <c r="A409" s="2" t="s">
        <v>404</v>
      </c>
      <c r="B409" t="s">
        <v>813</v>
      </c>
      <c r="D409" t="s">
        <v>552</v>
      </c>
      <c r="E409" s="1" t="s">
        <v>410</v>
      </c>
      <c r="F409" s="1" t="s">
        <v>465</v>
      </c>
      <c r="G409" s="7">
        <v>31523</v>
      </c>
      <c r="H409" s="7">
        <v>40288</v>
      </c>
      <c r="I409" s="1" t="s">
        <v>1081</v>
      </c>
      <c r="M409" s="6" t="s">
        <v>1281</v>
      </c>
      <c r="N409" s="6" t="s">
        <v>1435</v>
      </c>
      <c r="O409" s="6" t="s">
        <v>1446</v>
      </c>
      <c r="P409" s="12" t="s">
        <v>1053</v>
      </c>
      <c r="Q409" s="15" t="str">
        <f>VLOOKUP(P409,functions!$A$2:$H$69,3,FALSE)</f>
        <v>Production worker</v>
      </c>
      <c r="R409" s="15"/>
      <c r="S409" s="17">
        <f>VLOOKUP(P409,functions!$A$2:$H$69,8,FALSE)</f>
        <v>2</v>
      </c>
      <c r="T409" s="17">
        <f t="shared" ca="1" si="66"/>
        <v>8</v>
      </c>
      <c r="U409" s="18">
        <f ca="1">VLOOKUP(T409,'salary scales'!$A$1:$F$10,S409+1,FALSE)</f>
        <v>1939.17</v>
      </c>
      <c r="V409" s="23">
        <f>VLOOKUP(P409,functions!$A$2:$H$69,5,FALSE)</f>
        <v>1.00064</v>
      </c>
      <c r="X409" s="18">
        <f t="shared" ca="1" si="67"/>
        <v>1940.4110688000001</v>
      </c>
      <c r="Y409" s="18">
        <f t="shared" ca="1" si="68"/>
        <v>155.232885504</v>
      </c>
      <c r="Z409" s="18">
        <f t="shared" ca="1" si="70"/>
        <v>995.87124999999992</v>
      </c>
      <c r="AA409" s="18">
        <f t="shared" ca="1" si="71"/>
        <v>150.38185783200001</v>
      </c>
      <c r="AB409" s="18">
        <f t="shared" ca="1" si="72"/>
        <v>32.986988169600004</v>
      </c>
      <c r="AC409" s="18">
        <f t="shared" ca="1" si="73"/>
        <v>43.465207941119999</v>
      </c>
      <c r="AD409" s="18">
        <f t="shared" ca="1" si="74"/>
        <v>90.229114699199997</v>
      </c>
      <c r="AE409" s="18">
        <f t="shared" ca="1" si="75"/>
        <v>10.478219771520001</v>
      </c>
      <c r="AF409" s="18">
        <f t="shared" ca="1" si="76"/>
        <v>83.745562880000023</v>
      </c>
      <c r="AG409" t="str">
        <f t="shared" si="69"/>
        <v/>
      </c>
    </row>
    <row r="410" spans="1:33" x14ac:dyDescent="0.3">
      <c r="A410" s="2" t="s">
        <v>405</v>
      </c>
      <c r="B410" t="s">
        <v>813</v>
      </c>
      <c r="D410" t="s">
        <v>553</v>
      </c>
      <c r="E410" s="1" t="s">
        <v>410</v>
      </c>
      <c r="F410" s="1" t="s">
        <v>465</v>
      </c>
      <c r="G410" s="7">
        <v>22698</v>
      </c>
      <c r="H410" s="7">
        <v>40137</v>
      </c>
      <c r="I410" s="1" t="s">
        <v>1081</v>
      </c>
      <c r="J410" s="47">
        <v>2</v>
      </c>
      <c r="K410" s="47">
        <v>1</v>
      </c>
      <c r="L410" s="49" t="s">
        <v>1422</v>
      </c>
      <c r="M410" s="6" t="s">
        <v>1281</v>
      </c>
      <c r="N410" s="6" t="s">
        <v>1435</v>
      </c>
      <c r="O410" s="6" t="s">
        <v>1443</v>
      </c>
      <c r="P410" s="12" t="s">
        <v>1054</v>
      </c>
      <c r="Q410" s="15" t="str">
        <f>VLOOKUP(P410,functions!$A$2:$H$69,3,FALSE)</f>
        <v>Production assistant</v>
      </c>
      <c r="R410" s="15" t="s">
        <v>1082</v>
      </c>
      <c r="S410" s="17">
        <f>VLOOKUP(P410,functions!$A$2:$H$69,8,FALSE)</f>
        <v>1</v>
      </c>
      <c r="T410" s="17">
        <f t="shared" ca="1" si="66"/>
        <v>9</v>
      </c>
      <c r="U410" s="18">
        <f ca="1">VLOOKUP(T410,'salary scales'!$A$1:$F$10,S410+1,FALSE)</f>
        <v>1861.13</v>
      </c>
      <c r="V410" s="23">
        <f>VLOOKUP(P410,functions!$A$2:$H$69,5,FALSE)</f>
        <v>1.00064</v>
      </c>
      <c r="X410" s="18">
        <f t="shared" ca="1" si="67"/>
        <v>1862.3211232000001</v>
      </c>
      <c r="Y410" s="18">
        <f t="shared" ca="1" si="68"/>
        <v>148.98568985600002</v>
      </c>
      <c r="Z410" s="18">
        <f t="shared" ca="1" si="70"/>
        <v>995.87124999999992</v>
      </c>
      <c r="AA410" s="18">
        <f t="shared" ca="1" si="71"/>
        <v>144.32988704800002</v>
      </c>
      <c r="AB410" s="18">
        <f t="shared" ca="1" si="72"/>
        <v>31.659459094400002</v>
      </c>
      <c r="AC410" s="18">
        <f t="shared" ca="1" si="73"/>
        <v>41.715993159680004</v>
      </c>
      <c r="AD410" s="18">
        <f t="shared" ca="1" si="74"/>
        <v>86.597932228800005</v>
      </c>
      <c r="AE410" s="18">
        <f t="shared" ca="1" si="75"/>
        <v>10.056534065280001</v>
      </c>
      <c r="AF410" s="18">
        <f t="shared" ca="1" si="76"/>
        <v>75.936568320000021</v>
      </c>
      <c r="AG410" t="str">
        <f t="shared" si="69"/>
        <v/>
      </c>
    </row>
    <row r="411" spans="1:33" x14ac:dyDescent="0.3">
      <c r="A411" s="2" t="s">
        <v>406</v>
      </c>
      <c r="B411" t="s">
        <v>813</v>
      </c>
      <c r="D411" t="s">
        <v>464</v>
      </c>
      <c r="E411" s="1" t="s">
        <v>410</v>
      </c>
      <c r="F411" s="1" t="s">
        <v>466</v>
      </c>
      <c r="G411" s="7">
        <v>26553</v>
      </c>
      <c r="H411" s="7">
        <v>39663</v>
      </c>
      <c r="I411" s="1" t="s">
        <v>1081</v>
      </c>
      <c r="M411" s="6" t="s">
        <v>1281</v>
      </c>
      <c r="N411" s="6" t="s">
        <v>1435</v>
      </c>
      <c r="O411" s="6" t="s">
        <v>1446</v>
      </c>
      <c r="P411" s="12" t="s">
        <v>1053</v>
      </c>
      <c r="Q411" s="15" t="str">
        <f>VLOOKUP(P411,functions!$A$2:$H$69,3,FALSE)</f>
        <v>Production worker</v>
      </c>
      <c r="R411" s="15"/>
      <c r="S411" s="17">
        <f>VLOOKUP(P411,functions!$A$2:$H$69,8,FALSE)</f>
        <v>2</v>
      </c>
      <c r="T411" s="17">
        <f t="shared" ca="1" si="66"/>
        <v>10</v>
      </c>
      <c r="U411" s="18" t="e">
        <f ca="1">VLOOKUP(T411,'salary scales'!$A$1:$F$10,S411+1,FALSE)</f>
        <v>#N/A</v>
      </c>
      <c r="V411" s="23">
        <f>VLOOKUP(P411,functions!$A$2:$H$69,5,FALSE)</f>
        <v>1.00064</v>
      </c>
      <c r="X411" s="18" t="e">
        <f t="shared" ca="1" si="67"/>
        <v>#N/A</v>
      </c>
      <c r="Y411" s="18" t="e">
        <f t="shared" ca="1" si="68"/>
        <v>#N/A</v>
      </c>
      <c r="Z411" s="18" t="e">
        <f t="shared" ca="1" si="70"/>
        <v>#N/A</v>
      </c>
      <c r="AA411" s="18" t="e">
        <f t="shared" ca="1" si="71"/>
        <v>#N/A</v>
      </c>
      <c r="AB411" s="18" t="e">
        <f t="shared" ca="1" si="72"/>
        <v>#N/A</v>
      </c>
      <c r="AC411" s="18" t="e">
        <f t="shared" ca="1" si="73"/>
        <v>#N/A</v>
      </c>
      <c r="AD411" s="18" t="e">
        <f t="shared" ca="1" si="74"/>
        <v>#N/A</v>
      </c>
      <c r="AE411" s="18" t="e">
        <f t="shared" ca="1" si="75"/>
        <v>#N/A</v>
      </c>
      <c r="AF411" s="18" t="e">
        <f t="shared" ca="1" si="76"/>
        <v>#N/A</v>
      </c>
      <c r="AG411" t="str">
        <f t="shared" si="69"/>
        <v/>
      </c>
    </row>
    <row r="412" spans="1:33" x14ac:dyDescent="0.3">
      <c r="A412" s="2" t="s">
        <v>407</v>
      </c>
      <c r="B412" t="s">
        <v>948</v>
      </c>
      <c r="D412" t="s">
        <v>475</v>
      </c>
      <c r="E412" s="1" t="s">
        <v>410</v>
      </c>
      <c r="F412" s="1" t="s">
        <v>465</v>
      </c>
      <c r="G412" s="7">
        <v>30261</v>
      </c>
      <c r="H412" s="7">
        <v>41450</v>
      </c>
      <c r="I412" s="1" t="s">
        <v>1081</v>
      </c>
      <c r="J412" s="47">
        <v>1</v>
      </c>
      <c r="K412" s="47">
        <v>1</v>
      </c>
      <c r="L412" s="49" t="s">
        <v>1422</v>
      </c>
      <c r="M412" s="6" t="s">
        <v>1283</v>
      </c>
      <c r="N412" s="6" t="s">
        <v>1282</v>
      </c>
      <c r="O412" s="6" t="s">
        <v>1448</v>
      </c>
      <c r="P412" s="12" t="s">
        <v>1068</v>
      </c>
      <c r="Q412" s="15" t="str">
        <f>VLOOKUP(P412,functions!$A$2:$H$69,3,FALSE)</f>
        <v>Team Leader Distribution</v>
      </c>
      <c r="R412" s="15"/>
      <c r="S412" s="17">
        <f>VLOOKUP(P412,functions!$A$2:$H$69,8,FALSE)</f>
        <v>3</v>
      </c>
      <c r="T412" s="17">
        <f t="shared" ca="1" si="66"/>
        <v>5</v>
      </c>
      <c r="U412" s="18">
        <f ca="1">VLOOKUP(T412,'salary scales'!$A$1:$F$10,S412+1,FALSE)</f>
        <v>1975.67</v>
      </c>
      <c r="V412" s="23">
        <f>VLOOKUP(P412,functions!$A$2:$H$69,5,FALSE)</f>
        <v>1</v>
      </c>
      <c r="X412" s="18">
        <f t="shared" ca="1" si="67"/>
        <v>1975.67</v>
      </c>
      <c r="Y412" s="18">
        <f t="shared" ca="1" si="68"/>
        <v>158.05360000000002</v>
      </c>
      <c r="Z412" s="18">
        <f t="shared" ca="1" si="70"/>
        <v>995.87124999999992</v>
      </c>
      <c r="AA412" s="18">
        <f t="shared" ca="1" si="71"/>
        <v>153.11442500000001</v>
      </c>
      <c r="AB412" s="18">
        <f t="shared" ca="1" si="72"/>
        <v>33.586390000000002</v>
      </c>
      <c r="AC412" s="18">
        <f t="shared" ca="1" si="73"/>
        <v>44.255008000000004</v>
      </c>
      <c r="AD412" s="18">
        <f t="shared" ca="1" si="74"/>
        <v>91.868655000000004</v>
      </c>
      <c r="AE412" s="18">
        <f t="shared" ca="1" si="75"/>
        <v>10.668618</v>
      </c>
      <c r="AF412" s="18">
        <f t="shared" ca="1" si="76"/>
        <v>87.342000000000013</v>
      </c>
      <c r="AG412" t="str">
        <f t="shared" si="69"/>
        <v/>
      </c>
    </row>
    <row r="413" spans="1:33" x14ac:dyDescent="0.3">
      <c r="A413" s="2" t="s">
        <v>991</v>
      </c>
      <c r="B413" t="s">
        <v>798</v>
      </c>
      <c r="D413" t="s">
        <v>454</v>
      </c>
      <c r="E413" s="1" t="s">
        <v>410</v>
      </c>
      <c r="F413" s="1" t="s">
        <v>465</v>
      </c>
      <c r="G413" s="7">
        <v>33175</v>
      </c>
      <c r="H413" s="7">
        <v>40921</v>
      </c>
      <c r="I413" s="1" t="s">
        <v>1081</v>
      </c>
      <c r="J413" s="47">
        <v>1</v>
      </c>
      <c r="K413" s="47">
        <v>1</v>
      </c>
      <c r="L413" s="49" t="s">
        <v>1422</v>
      </c>
      <c r="M413" s="6" t="s">
        <v>1281</v>
      </c>
      <c r="N413" s="6" t="s">
        <v>1334</v>
      </c>
      <c r="O413" s="6" t="s">
        <v>1277</v>
      </c>
      <c r="P413" s="12" t="s">
        <v>1028</v>
      </c>
      <c r="Q413" s="15" t="str">
        <f>VLOOKUP(P413,functions!$A$2:$H$69,3,FALSE)</f>
        <v>Purchaser machines</v>
      </c>
      <c r="R413" s="15"/>
      <c r="S413" s="17">
        <f>VLOOKUP(P413,functions!$A$2:$H$69,8,FALSE)</f>
        <v>2</v>
      </c>
      <c r="T413" s="17">
        <f t="shared" ca="1" si="66"/>
        <v>6</v>
      </c>
      <c r="U413" s="18">
        <f ca="1">VLOOKUP(T413,'salary scales'!$A$1:$F$10,S413+1,FALSE)</f>
        <v>1939.17</v>
      </c>
      <c r="V413" s="23">
        <f>VLOOKUP(P413,functions!$A$2:$H$69,5,FALSE)</f>
        <v>1</v>
      </c>
      <c r="X413" s="18">
        <f t="shared" ca="1" si="67"/>
        <v>1939.17</v>
      </c>
      <c r="Y413" s="18">
        <f t="shared" ca="1" si="68"/>
        <v>155.1336</v>
      </c>
      <c r="Z413" s="18">
        <f t="shared" ca="1" si="70"/>
        <v>995.87124999999992</v>
      </c>
      <c r="AA413" s="18">
        <f t="shared" ca="1" si="71"/>
        <v>150.285675</v>
      </c>
      <c r="AB413" s="18">
        <f t="shared" ca="1" si="72"/>
        <v>32.965890000000002</v>
      </c>
      <c r="AC413" s="18">
        <f t="shared" ca="1" si="73"/>
        <v>43.437407999999998</v>
      </c>
      <c r="AD413" s="18">
        <f t="shared" ca="1" si="74"/>
        <v>90.171405000000007</v>
      </c>
      <c r="AE413" s="18">
        <f t="shared" ca="1" si="75"/>
        <v>10.471518000000001</v>
      </c>
      <c r="AF413" s="18">
        <f t="shared" ca="1" si="76"/>
        <v>83.692000000000007</v>
      </c>
      <c r="AG413" t="str">
        <f t="shared" si="69"/>
        <v/>
      </c>
    </row>
    <row r="414" spans="1:33" x14ac:dyDescent="0.3">
      <c r="F414" s="64"/>
      <c r="G414" s="68" t="s">
        <v>990</v>
      </c>
      <c r="T414" s="17" t="s">
        <v>1084</v>
      </c>
      <c r="Z414" s="26">
        <v>4237.75</v>
      </c>
      <c r="AF414" s="18">
        <f>13227/12</f>
        <v>1102.25</v>
      </c>
    </row>
    <row r="415" spans="1:33" x14ac:dyDescent="0.3">
      <c r="H415" s="65" t="s">
        <v>1293</v>
      </c>
      <c r="I415" s="1">
        <f>COUNTIF(I$6:I$413,"ZIEK")</f>
        <v>0</v>
      </c>
      <c r="J415" s="47">
        <f>SUM(J2:J413)</f>
        <v>3155</v>
      </c>
      <c r="K415" s="47">
        <f>SUM(K2:K413)</f>
        <v>342</v>
      </c>
      <c r="L415" s="51"/>
      <c r="M415" s="16" t="s">
        <v>1297</v>
      </c>
      <c r="N415" s="16"/>
      <c r="O415" s="16"/>
      <c r="T415" s="17" t="s">
        <v>1085</v>
      </c>
      <c r="Y415" s="25">
        <v>0.08</v>
      </c>
      <c r="Z415" s="25">
        <v>0.23499999999999999</v>
      </c>
      <c r="AA415" s="25">
        <v>7.7499999999999999E-2</v>
      </c>
      <c r="AB415" s="25">
        <v>1.7000000000000001E-2</v>
      </c>
      <c r="AC415" s="25">
        <v>2.24E-2</v>
      </c>
      <c r="AD415" s="25">
        <v>4.65E-2</v>
      </c>
      <c r="AE415" s="25">
        <v>5.4000000000000003E-3</v>
      </c>
      <c r="AF415" s="25">
        <v>0.1</v>
      </c>
      <c r="AG415">
        <f>COUNTIF(AG3:AG414,1)</f>
        <v>11</v>
      </c>
    </row>
    <row r="416" spans="1:33" x14ac:dyDescent="0.3">
      <c r="H416" s="65"/>
      <c r="M416" s="6" t="s">
        <v>1281</v>
      </c>
      <c r="N416" s="6">
        <f>COUNTIF(M$2:M$413,M416)</f>
        <v>354</v>
      </c>
      <c r="T416" s="17" t="s">
        <v>1086</v>
      </c>
      <c r="U416" s="18" t="e">
        <f ca="1">SUM(U3:U413)</f>
        <v>#N/A</v>
      </c>
      <c r="W416" s="18">
        <f t="shared" ref="W416:AF416" si="77">SUM(W3:W413)</f>
        <v>11000</v>
      </c>
      <c r="X416" s="18" t="e">
        <f t="shared" ca="1" si="77"/>
        <v>#N/A</v>
      </c>
      <c r="Y416" s="18" t="e">
        <f t="shared" ca="1" si="77"/>
        <v>#N/A</v>
      </c>
      <c r="Z416" s="18" t="e">
        <f t="shared" ca="1" si="77"/>
        <v>#N/A</v>
      </c>
      <c r="AA416" s="18" t="e">
        <f t="shared" ca="1" si="77"/>
        <v>#N/A</v>
      </c>
      <c r="AB416" s="18" t="e">
        <f t="shared" ca="1" si="77"/>
        <v>#N/A</v>
      </c>
      <c r="AC416" s="18" t="e">
        <f t="shared" ca="1" si="77"/>
        <v>#N/A</v>
      </c>
      <c r="AD416" s="18" t="e">
        <f t="shared" ca="1" si="77"/>
        <v>#N/A</v>
      </c>
      <c r="AE416" s="18" t="e">
        <f t="shared" ca="1" si="77"/>
        <v>#N/A</v>
      </c>
      <c r="AF416" s="18" t="e">
        <f t="shared" ca="1" si="77"/>
        <v>#N/A</v>
      </c>
    </row>
    <row r="417" spans="4:34" x14ac:dyDescent="0.3">
      <c r="D417" t="s">
        <v>1299</v>
      </c>
      <c r="E417" s="1">
        <f>COUNTIF(E2:E413,"m")</f>
        <v>318</v>
      </c>
      <c r="F417" s="54">
        <f>E417/412</f>
        <v>0.77184466019417475</v>
      </c>
      <c r="H417" s="67" t="s">
        <v>1296</v>
      </c>
      <c r="J417" s="47">
        <f>COUNTBLANK(J2:J413)</f>
        <v>198</v>
      </c>
      <c r="M417" s="6" t="s">
        <v>1283</v>
      </c>
      <c r="N417" s="6">
        <f>COUNTIF(M$2:M$413,M417)</f>
        <v>58</v>
      </c>
    </row>
    <row r="418" spans="4:34" x14ac:dyDescent="0.3">
      <c r="D418" t="s">
        <v>1300</v>
      </c>
      <c r="E418" s="1">
        <f>COUNTIF(E$2:E$413,"v")</f>
        <v>0</v>
      </c>
      <c r="F418" s="54">
        <f>E418/412</f>
        <v>0</v>
      </c>
      <c r="Y418" s="74" t="e">
        <f ca="1">12*SUM(W416,X416,Y416)</f>
        <v>#N/A</v>
      </c>
      <c r="Z418" s="74"/>
      <c r="AA418" s="24"/>
      <c r="AE418" s="74" t="e">
        <f ca="1">12*SUM(AA416:AE416)</f>
        <v>#N/A</v>
      </c>
      <c r="AF418" s="74"/>
      <c r="AH418" s="18" t="e">
        <f ca="1">12*AF416</f>
        <v>#N/A</v>
      </c>
    </row>
    <row r="419" spans="4:34" x14ac:dyDescent="0.3">
      <c r="D419" t="s">
        <v>1301</v>
      </c>
      <c r="E419" s="1">
        <f>412-COUNTIF(F2:F413,"nl")</f>
        <v>38</v>
      </c>
      <c r="F419" s="54">
        <f>E419/412</f>
        <v>9.2233009708737865E-2</v>
      </c>
      <c r="J419" s="47" t="s">
        <v>1421</v>
      </c>
      <c r="M419" s="16" t="s">
        <v>1298</v>
      </c>
    </row>
    <row r="420" spans="4:34" x14ac:dyDescent="0.3">
      <c r="K420" s="47" t="s">
        <v>1422</v>
      </c>
      <c r="L420" s="53">
        <f>COUNTIF(L2:L413,K420)</f>
        <v>102</v>
      </c>
      <c r="M420" s="6" t="s">
        <v>1435</v>
      </c>
      <c r="N420" s="6">
        <f>COUNTIF(N$2:N$413,M420)</f>
        <v>144</v>
      </c>
    </row>
    <row r="421" spans="4:34" x14ac:dyDescent="0.3">
      <c r="K421" s="47" t="s">
        <v>1423</v>
      </c>
      <c r="L421" s="53">
        <f t="shared" ref="L421:L424" si="78">COUNTIF(L3:L414,K421)</f>
        <v>26</v>
      </c>
      <c r="M421" s="6" t="s">
        <v>1440</v>
      </c>
      <c r="N421" s="6">
        <f t="shared" ref="N421:N424" si="79">COUNTIF(N$2:N$413,M421)</f>
        <v>28</v>
      </c>
    </row>
    <row r="422" spans="4:34" x14ac:dyDescent="0.3">
      <c r="K422" s="47" t="s">
        <v>1424</v>
      </c>
      <c r="L422" s="53">
        <f t="shared" si="78"/>
        <v>44</v>
      </c>
      <c r="M422" s="6" t="s">
        <v>1438</v>
      </c>
      <c r="N422" s="6">
        <f t="shared" si="79"/>
        <v>43</v>
      </c>
    </row>
    <row r="423" spans="4:34" x14ac:dyDescent="0.3">
      <c r="K423" s="47" t="s">
        <v>1425</v>
      </c>
      <c r="L423" s="53">
        <f t="shared" si="78"/>
        <v>4</v>
      </c>
      <c r="M423" s="6" t="s">
        <v>1282</v>
      </c>
      <c r="N423" s="6">
        <f t="shared" si="79"/>
        <v>5</v>
      </c>
    </row>
    <row r="424" spans="4:34" x14ac:dyDescent="0.3">
      <c r="K424" s="47" t="s">
        <v>1426</v>
      </c>
      <c r="L424" s="53">
        <f t="shared" si="78"/>
        <v>5</v>
      </c>
      <c r="M424" s="6" t="s">
        <v>1439</v>
      </c>
      <c r="N424" s="6">
        <f t="shared" si="79"/>
        <v>10</v>
      </c>
    </row>
    <row r="425" spans="4:34" x14ac:dyDescent="0.3">
      <c r="K425" s="47" t="s">
        <v>1291</v>
      </c>
      <c r="L425" s="53">
        <f>COUNTIF(L9:L420,K425)</f>
        <v>13</v>
      </c>
    </row>
  </sheetData>
  <sortState ref="A2:AG413">
    <sortCondition ref="A2:A413"/>
  </sortState>
  <mergeCells count="2">
    <mergeCell ref="Y418:Z418"/>
    <mergeCell ref="AE418:AF418"/>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E9FEF-5B7C-4773-8ADA-53ADCC6557E3}">
  <dimension ref="A1:AH425"/>
  <sheetViews>
    <sheetView zoomScale="78" zoomScaleNormal="78" workbookViewId="0">
      <pane xSplit="1" ySplit="1" topLeftCell="B2" activePane="bottomRight" state="frozen"/>
      <selection pane="topRight" activeCell="B1" sqref="B1"/>
      <selection pane="bottomLeft" activeCell="A2" sqref="A2"/>
      <selection pane="bottomRight" activeCell="S1" sqref="S1:T1048576"/>
    </sheetView>
  </sheetViews>
  <sheetFormatPr defaultRowHeight="14.4" x14ac:dyDescent="0.3"/>
  <cols>
    <col min="1" max="1" width="12.6640625" style="3" customWidth="1"/>
    <col min="2" max="2" width="25.44140625" customWidth="1"/>
    <col min="3" max="3" width="9.77734375" customWidth="1"/>
    <col min="4" max="4" width="14.5546875" customWidth="1"/>
    <col min="5" max="5" width="0" style="1" hidden="1" customWidth="1"/>
    <col min="6" max="6" width="12.5546875" style="1" hidden="1" customWidth="1"/>
    <col min="7" max="7" width="17" style="7" hidden="1" customWidth="1"/>
    <col min="8" max="8" width="13.44140625" style="7" customWidth="1"/>
    <col min="9" max="9" width="13.5546875" style="1" hidden="1" customWidth="1"/>
    <col min="10" max="10" width="9.88671875" style="47" hidden="1" customWidth="1"/>
    <col min="11" max="11" width="8.21875" style="47" hidden="1" customWidth="1"/>
    <col min="12" max="12" width="11.33203125" style="49" hidden="1" customWidth="1"/>
    <col min="13" max="13" width="17" style="6" hidden="1" customWidth="1"/>
    <col min="14" max="14" width="22.88671875" style="6" hidden="1" customWidth="1"/>
    <col min="15" max="15" width="24.109375" style="6" hidden="1" customWidth="1"/>
    <col min="16" max="16" width="13.33203125" style="12" hidden="1" customWidth="1"/>
    <col min="17" max="17" width="35.88671875" style="14" hidden="1" customWidth="1"/>
    <col min="18" max="18" width="13" style="14" hidden="1" customWidth="1"/>
    <col min="19" max="19" width="11.109375" style="17" hidden="1" customWidth="1"/>
    <col min="20" max="20" width="10.5546875" style="17" hidden="1" customWidth="1"/>
    <col min="21" max="21" width="11.6640625" style="18" customWidth="1"/>
    <col min="22" max="22" width="13.77734375" style="23" customWidth="1"/>
    <col min="23" max="23" width="11.33203125" style="18" customWidth="1"/>
    <col min="24" max="24" width="13.33203125" style="18" customWidth="1"/>
    <col min="25" max="25" width="13.5546875" customWidth="1"/>
    <col min="26" max="27" width="12.33203125" customWidth="1"/>
    <col min="28" max="28" width="17.21875" customWidth="1"/>
    <col min="29" max="30" width="13.88671875" customWidth="1"/>
    <col min="31" max="31" width="11.44140625" customWidth="1"/>
    <col min="32" max="32" width="12.5546875" customWidth="1"/>
    <col min="33" max="33" width="10.44140625" customWidth="1"/>
    <col min="34" max="34" width="14.109375" customWidth="1"/>
  </cols>
  <sheetData>
    <row r="1" spans="1:34" s="20" customFormat="1" ht="57.6" x14ac:dyDescent="0.3">
      <c r="A1" s="19" t="s">
        <v>1302</v>
      </c>
      <c r="B1" s="20" t="s">
        <v>1303</v>
      </c>
      <c r="C1" s="20" t="s">
        <v>1304</v>
      </c>
      <c r="D1" s="20" t="s">
        <v>1305</v>
      </c>
      <c r="E1" s="20" t="s">
        <v>1306</v>
      </c>
      <c r="F1" s="20" t="s">
        <v>1307</v>
      </c>
      <c r="G1" s="56" t="s">
        <v>1308</v>
      </c>
      <c r="H1" s="56" t="s">
        <v>1309</v>
      </c>
      <c r="I1" s="56" t="s">
        <v>1310</v>
      </c>
      <c r="J1" s="48" t="s">
        <v>1311</v>
      </c>
      <c r="K1" s="48" t="s">
        <v>1312</v>
      </c>
      <c r="L1" s="56" t="s">
        <v>1313</v>
      </c>
      <c r="M1" s="56" t="s">
        <v>1314</v>
      </c>
      <c r="N1" s="56" t="s">
        <v>1315</v>
      </c>
      <c r="O1" s="56" t="s">
        <v>1316</v>
      </c>
      <c r="P1" s="19" t="s">
        <v>1317</v>
      </c>
      <c r="Q1" s="20" t="s">
        <v>1318</v>
      </c>
      <c r="R1" s="20" t="s">
        <v>1319</v>
      </c>
      <c r="S1" s="21" t="s">
        <v>1320</v>
      </c>
      <c r="T1" s="21" t="s">
        <v>1321</v>
      </c>
      <c r="U1" s="59" t="s">
        <v>1322</v>
      </c>
      <c r="V1" s="22" t="s">
        <v>1323</v>
      </c>
      <c r="W1" s="59" t="s">
        <v>1324</v>
      </c>
      <c r="X1" s="59" t="s">
        <v>1325</v>
      </c>
      <c r="Y1" s="20" t="s">
        <v>1326</v>
      </c>
      <c r="Z1" s="20" t="s">
        <v>1327</v>
      </c>
      <c r="AA1" s="20" t="s">
        <v>1328</v>
      </c>
      <c r="AB1" s="20" t="s">
        <v>1329</v>
      </c>
      <c r="AC1" s="20" t="s">
        <v>1075</v>
      </c>
      <c r="AD1" s="20" t="s">
        <v>1076</v>
      </c>
      <c r="AE1" s="20" t="s">
        <v>1077</v>
      </c>
      <c r="AF1" s="20" t="s">
        <v>1330</v>
      </c>
      <c r="AG1" s="20" t="s">
        <v>1331</v>
      </c>
    </row>
    <row r="2" spans="1:34" x14ac:dyDescent="0.3">
      <c r="A2" s="2" t="s">
        <v>995</v>
      </c>
      <c r="B2" s="6" t="s">
        <v>994</v>
      </c>
      <c r="C2" s="6"/>
      <c r="D2" s="6" t="s">
        <v>419</v>
      </c>
      <c r="E2" s="1" t="s">
        <v>410</v>
      </c>
      <c r="F2" s="1" t="s">
        <v>465</v>
      </c>
      <c r="G2" s="7">
        <v>23762</v>
      </c>
      <c r="H2" s="7">
        <v>39218</v>
      </c>
      <c r="I2" s="5"/>
      <c r="L2" s="50"/>
      <c r="M2" s="6" t="s">
        <v>1281</v>
      </c>
      <c r="N2" s="6" t="s">
        <v>1403</v>
      </c>
      <c r="O2" s="6" t="s">
        <v>1343</v>
      </c>
      <c r="P2" s="12" t="s">
        <v>998</v>
      </c>
      <c r="Q2" s="15" t="str">
        <f>VLOOKUP(P2,functions!$A$2:$H$69,3,FALSE)</f>
        <v>CEO</v>
      </c>
      <c r="R2" s="57"/>
      <c r="S2" s="17">
        <f>VLOOKUP(P2,functions!$A$2:$H$69,8,FALSE)</f>
        <v>0</v>
      </c>
      <c r="T2" s="17">
        <f t="shared" ref="T2:T65" ca="1" si="0">YEAR(TODAY())-YEAR(H2)</f>
        <v>11</v>
      </c>
      <c r="U2" s="18" t="e">
        <f ca="1">VLOOKUP(T2,'salary scales'!$A$1:$F$10,S2+1,FALSE)</f>
        <v>#N/A</v>
      </c>
      <c r="V2" s="23">
        <f>VLOOKUP(P2,functions!$A$2:$H$69,5,FALSE)</f>
        <v>1</v>
      </c>
      <c r="W2" s="18">
        <v>5500</v>
      </c>
      <c r="X2" s="18">
        <f t="shared" ref="X2:X65" si="1">IF(W2="",U2*V2,W2)</f>
        <v>5500</v>
      </c>
      <c r="Y2" s="18">
        <f t="shared" ref="Y2:Y65" si="2">$Y$415*X2</f>
        <v>440</v>
      </c>
      <c r="Z2" s="18"/>
      <c r="AA2" s="18"/>
      <c r="AC2" s="18"/>
      <c r="AD2" s="18"/>
      <c r="AE2" s="18"/>
      <c r="AG2" t="str">
        <f t="shared" ref="AG2:AG65" si="3">IF(G2&lt;23012,IF(H2&gt;41275,1,""),"")</f>
        <v/>
      </c>
    </row>
    <row r="3" spans="1:34" x14ac:dyDescent="0.3">
      <c r="A3" s="2" t="s">
        <v>996</v>
      </c>
      <c r="B3" s="6" t="s">
        <v>994</v>
      </c>
      <c r="C3" s="6"/>
      <c r="D3" s="6" t="s">
        <v>424</v>
      </c>
      <c r="E3" s="1" t="s">
        <v>410</v>
      </c>
      <c r="F3" s="1" t="s">
        <v>465</v>
      </c>
      <c r="G3" s="7">
        <v>22072</v>
      </c>
      <c r="H3" s="7">
        <v>39218</v>
      </c>
      <c r="I3" s="5"/>
      <c r="L3" s="50"/>
      <c r="M3" s="6" t="s">
        <v>1281</v>
      </c>
      <c r="N3" s="6" t="s">
        <v>1403</v>
      </c>
      <c r="O3" s="6" t="s">
        <v>1343</v>
      </c>
      <c r="P3" s="12" t="s">
        <v>998</v>
      </c>
      <c r="Q3" s="15" t="str">
        <f>VLOOKUP(P3,functions!$A$2:$H$69,3,FALSE)</f>
        <v>CEO</v>
      </c>
      <c r="R3" s="15"/>
      <c r="S3" s="17">
        <f>VLOOKUP(P3,functions!$A$2:$H$69,8,FALSE)</f>
        <v>0</v>
      </c>
      <c r="T3" s="17">
        <f t="shared" ca="1" si="0"/>
        <v>11</v>
      </c>
      <c r="U3" s="18" t="e">
        <f ca="1">VLOOKUP(T3,'salary scales'!$A$1:$F$10,S3+1,FALSE)</f>
        <v>#N/A</v>
      </c>
      <c r="V3" s="23">
        <f>VLOOKUP(P3,functions!$A$2:$H$69,5,FALSE)</f>
        <v>1</v>
      </c>
      <c r="W3" s="18">
        <v>5500</v>
      </c>
      <c r="X3" s="18">
        <f t="shared" si="1"/>
        <v>5500</v>
      </c>
      <c r="Y3" s="18">
        <f t="shared" si="2"/>
        <v>440</v>
      </c>
      <c r="Z3" s="18"/>
      <c r="AA3" s="18"/>
      <c r="AC3" s="18"/>
      <c r="AD3" s="18"/>
      <c r="AE3" s="18"/>
      <c r="AG3" t="str">
        <f t="shared" si="3"/>
        <v/>
      </c>
      <c r="AH3" s="28"/>
    </row>
    <row r="4" spans="1:34" x14ac:dyDescent="0.3">
      <c r="A4" s="2" t="s">
        <v>997</v>
      </c>
      <c r="B4" s="6" t="s">
        <v>994</v>
      </c>
      <c r="C4" s="6"/>
      <c r="D4" s="6" t="s">
        <v>425</v>
      </c>
      <c r="E4" s="1" t="s">
        <v>410</v>
      </c>
      <c r="F4" s="1" t="s">
        <v>465</v>
      </c>
      <c r="G4" s="7">
        <v>25910</v>
      </c>
      <c r="H4" s="7">
        <v>39218</v>
      </c>
      <c r="I4" s="5"/>
      <c r="J4" s="47">
        <v>7</v>
      </c>
      <c r="K4" s="47">
        <v>2</v>
      </c>
      <c r="L4" s="50" t="s">
        <v>1425</v>
      </c>
      <c r="M4" s="6" t="s">
        <v>1281</v>
      </c>
      <c r="N4" s="6" t="s">
        <v>1403</v>
      </c>
      <c r="O4" s="6" t="s">
        <v>1343</v>
      </c>
      <c r="P4" s="12" t="s">
        <v>998</v>
      </c>
      <c r="Q4" s="15" t="str">
        <f>VLOOKUP(P4,functions!$A$2:$H$69,3,FALSE)</f>
        <v>CEO</v>
      </c>
      <c r="R4" s="15"/>
      <c r="S4" s="17">
        <f>VLOOKUP(P4,functions!$A$2:$H$69,8,FALSE)</f>
        <v>0</v>
      </c>
      <c r="T4" s="17">
        <f t="shared" ca="1" si="0"/>
        <v>11</v>
      </c>
      <c r="U4" s="18" t="e">
        <f ca="1">VLOOKUP(T4,'salary scales'!$A$1:$F$10,S4+1,FALSE)</f>
        <v>#N/A</v>
      </c>
      <c r="V4" s="23">
        <f>VLOOKUP(P4,functions!$A$2:$H$69,5,FALSE)</f>
        <v>1</v>
      </c>
      <c r="W4" s="18">
        <v>5500</v>
      </c>
      <c r="X4" s="18">
        <f t="shared" si="1"/>
        <v>5500</v>
      </c>
      <c r="Y4" s="18">
        <f t="shared" si="2"/>
        <v>440</v>
      </c>
      <c r="Z4" s="18"/>
      <c r="AA4" s="18"/>
      <c r="AC4" s="18"/>
      <c r="AD4" s="18"/>
      <c r="AE4" s="18"/>
      <c r="AG4" t="str">
        <f t="shared" si="3"/>
        <v/>
      </c>
    </row>
    <row r="5" spans="1:34" x14ac:dyDescent="0.3">
      <c r="A5" s="2" t="s">
        <v>0</v>
      </c>
      <c r="B5" t="s">
        <v>910</v>
      </c>
      <c r="C5" t="s">
        <v>743</v>
      </c>
      <c r="D5" t="s">
        <v>516</v>
      </c>
      <c r="E5" s="1" t="s">
        <v>410</v>
      </c>
      <c r="F5" s="1" t="s">
        <v>465</v>
      </c>
      <c r="G5" s="7">
        <v>27526</v>
      </c>
      <c r="H5" s="7">
        <v>41199</v>
      </c>
      <c r="I5" s="1" t="s">
        <v>1081</v>
      </c>
      <c r="M5" s="6" t="s">
        <v>1281</v>
      </c>
      <c r="N5" s="6" t="s">
        <v>1435</v>
      </c>
      <c r="O5" s="6" t="s">
        <v>1443</v>
      </c>
      <c r="P5" s="12" t="s">
        <v>1054</v>
      </c>
      <c r="Q5" s="15" t="str">
        <f>VLOOKUP(P5,functions!$A$2:$H$69,3,FALSE)</f>
        <v>Production assistant</v>
      </c>
      <c r="R5" s="15"/>
      <c r="S5" s="17">
        <f>VLOOKUP(P5,functions!$A$2:$H$69,8,FALSE)</f>
        <v>1</v>
      </c>
      <c r="T5" s="17">
        <f t="shared" ca="1" si="0"/>
        <v>6</v>
      </c>
      <c r="U5" s="18">
        <f ca="1">VLOOKUP(T5,'salary scales'!$A$1:$F$10,S5+1,FALSE)</f>
        <v>1861.13</v>
      </c>
      <c r="V5" s="23">
        <f>VLOOKUP(P5,functions!$A$2:$H$69,5,FALSE)</f>
        <v>1.00064</v>
      </c>
      <c r="X5" s="18">
        <f t="shared" ca="1" si="1"/>
        <v>1862.3211232000001</v>
      </c>
      <c r="Y5" s="18">
        <f t="shared" ca="1" si="2"/>
        <v>148.98568985600002</v>
      </c>
      <c r="Z5" s="18">
        <f t="shared" ref="Z5:Z68" ca="1" si="4">IF(X5&lt;$Z$415,$Z$414*X5,$Z$414*$Z$415)</f>
        <v>995.87124999999992</v>
      </c>
      <c r="AA5" s="18">
        <f t="shared" ref="AA5:AA68" ca="1" si="5">$AA$415*X5</f>
        <v>144.32988704800002</v>
      </c>
      <c r="AB5" s="18">
        <f t="shared" ref="AB5:AB68" ca="1" si="6">$AB$415*X5</f>
        <v>31.659459094400002</v>
      </c>
      <c r="AC5" s="18">
        <f t="shared" ref="AC5:AC68" ca="1" si="7">$AC$415*X5</f>
        <v>41.715993159680004</v>
      </c>
      <c r="AD5" s="18">
        <f t="shared" ref="AD5:AD68" ca="1" si="8">$AD$415*X5</f>
        <v>86.597932228800005</v>
      </c>
      <c r="AE5" s="18">
        <f t="shared" ref="AE5:AE68" ca="1" si="9">$AE$415*X5</f>
        <v>10.056534065280001</v>
      </c>
      <c r="AF5" s="18">
        <f t="shared" ref="AF5:AF68" ca="1" si="10">$AF$415*(X5-(V5*$AF$414))</f>
        <v>75.936568320000021</v>
      </c>
      <c r="AG5" t="str">
        <f t="shared" si="3"/>
        <v/>
      </c>
    </row>
    <row r="6" spans="1:34" x14ac:dyDescent="0.3">
      <c r="A6" s="2" t="s">
        <v>1</v>
      </c>
      <c r="B6" t="s">
        <v>913</v>
      </c>
      <c r="C6" t="s">
        <v>743</v>
      </c>
      <c r="D6" t="s">
        <v>534</v>
      </c>
      <c r="E6" s="1" t="s">
        <v>410</v>
      </c>
      <c r="F6" s="1" t="s">
        <v>465</v>
      </c>
      <c r="G6" s="7">
        <v>20829</v>
      </c>
      <c r="H6" s="7">
        <v>40101</v>
      </c>
      <c r="I6" s="1" t="s">
        <v>1081</v>
      </c>
      <c r="M6" s="6" t="s">
        <v>1283</v>
      </c>
      <c r="N6" s="6" t="s">
        <v>1405</v>
      </c>
      <c r="O6" s="6" t="s">
        <v>1444</v>
      </c>
      <c r="P6" s="12" t="s">
        <v>1078</v>
      </c>
      <c r="Q6" s="15" t="str">
        <f>VLOOKUP(P6,functions!$A$2:$H$69,3,FALSE)</f>
        <v>Receptionist</v>
      </c>
      <c r="R6" s="15"/>
      <c r="S6" s="17">
        <f>VLOOKUP(P6,functions!$A$2:$H$69,8,FALSE)</f>
        <v>2</v>
      </c>
      <c r="T6" s="17">
        <f t="shared" ca="1" si="0"/>
        <v>9</v>
      </c>
      <c r="U6" s="18">
        <f ca="1">VLOOKUP(T6,'salary scales'!$A$1:$F$10,S6+1,FALSE)</f>
        <v>1939.17</v>
      </c>
      <c r="V6" s="23">
        <f>VLOOKUP(P6,functions!$A$2:$H$69,5,FALSE)</f>
        <v>0.8</v>
      </c>
      <c r="X6" s="18">
        <f t="shared" ca="1" si="1"/>
        <v>1551.3360000000002</v>
      </c>
      <c r="Y6" s="18">
        <f t="shared" ca="1" si="2"/>
        <v>124.10688000000002</v>
      </c>
      <c r="Z6" s="18">
        <f t="shared" ca="1" si="4"/>
        <v>995.87124999999992</v>
      </c>
      <c r="AA6" s="18">
        <f t="shared" ca="1" si="5"/>
        <v>120.22854000000002</v>
      </c>
      <c r="AB6" s="18">
        <f t="shared" ca="1" si="6"/>
        <v>26.372712000000007</v>
      </c>
      <c r="AC6" s="18">
        <f t="shared" ca="1" si="7"/>
        <v>34.749926400000007</v>
      </c>
      <c r="AD6" s="18">
        <f t="shared" ca="1" si="8"/>
        <v>72.137124000000014</v>
      </c>
      <c r="AE6" s="18">
        <f t="shared" ca="1" si="9"/>
        <v>8.3772144000000015</v>
      </c>
      <c r="AF6" s="18">
        <f t="shared" ca="1" si="10"/>
        <v>66.953600000000023</v>
      </c>
      <c r="AG6" t="str">
        <f t="shared" si="3"/>
        <v/>
      </c>
    </row>
    <row r="7" spans="1:34" x14ac:dyDescent="0.3">
      <c r="A7" s="2" t="s">
        <v>2</v>
      </c>
      <c r="B7" t="s">
        <v>894</v>
      </c>
      <c r="D7" t="s">
        <v>496</v>
      </c>
      <c r="E7" s="1" t="s">
        <v>410</v>
      </c>
      <c r="F7" s="1" t="s">
        <v>465</v>
      </c>
      <c r="G7" s="7">
        <v>27734</v>
      </c>
      <c r="H7" s="7">
        <v>40374</v>
      </c>
      <c r="I7" s="1" t="s">
        <v>1081</v>
      </c>
      <c r="J7" s="47">
        <v>1</v>
      </c>
      <c r="K7" s="47">
        <v>1</v>
      </c>
      <c r="L7" s="49" t="s">
        <v>1422</v>
      </c>
      <c r="M7" s="6" t="s">
        <v>1281</v>
      </c>
      <c r="N7" s="6" t="s">
        <v>1335</v>
      </c>
      <c r="O7" s="6" t="s">
        <v>1445</v>
      </c>
      <c r="P7" s="12" t="s">
        <v>1020</v>
      </c>
      <c r="Q7" s="15" t="str">
        <f>VLOOKUP(P7,functions!$A$2:$H$69,3,FALSE)</f>
        <v>In-house sales team leader</v>
      </c>
      <c r="R7" s="15"/>
      <c r="S7" s="17">
        <f>VLOOKUP(P7,functions!$A$2:$H$69,8,FALSE)</f>
        <v>4</v>
      </c>
      <c r="T7" s="17">
        <f t="shared" ca="1" si="0"/>
        <v>8</v>
      </c>
      <c r="U7" s="18">
        <f ca="1">VLOOKUP(T7,'salary scales'!$A$1:$F$10,S7+1,FALSE)</f>
        <v>2222.98</v>
      </c>
      <c r="V7" s="23">
        <f>VLOOKUP(P7,functions!$A$2:$H$69,5,FALSE)</f>
        <v>1</v>
      </c>
      <c r="X7" s="18">
        <f t="shared" ca="1" si="1"/>
        <v>2222.98</v>
      </c>
      <c r="Y7" s="18">
        <f t="shared" ca="1" si="2"/>
        <v>177.83840000000001</v>
      </c>
      <c r="Z7" s="18">
        <f t="shared" ca="1" si="4"/>
        <v>995.87124999999992</v>
      </c>
      <c r="AA7" s="18">
        <f t="shared" ca="1" si="5"/>
        <v>172.28094999999999</v>
      </c>
      <c r="AB7" s="18">
        <f t="shared" ca="1" si="6"/>
        <v>37.790660000000003</v>
      </c>
      <c r="AC7" s="18">
        <f t="shared" ca="1" si="7"/>
        <v>49.794752000000003</v>
      </c>
      <c r="AD7" s="18">
        <f t="shared" ca="1" si="8"/>
        <v>103.36857000000001</v>
      </c>
      <c r="AE7" s="18">
        <f t="shared" ca="1" si="9"/>
        <v>12.004092</v>
      </c>
      <c r="AF7" s="18">
        <f t="shared" ca="1" si="10"/>
        <v>112.07300000000001</v>
      </c>
      <c r="AG7" t="str">
        <f t="shared" si="3"/>
        <v/>
      </c>
    </row>
    <row r="8" spans="1:34" x14ac:dyDescent="0.3">
      <c r="A8" s="2" t="s">
        <v>3</v>
      </c>
      <c r="B8" t="s">
        <v>894</v>
      </c>
      <c r="D8" t="s">
        <v>607</v>
      </c>
      <c r="E8" s="1" t="s">
        <v>410</v>
      </c>
      <c r="F8" s="1" t="s">
        <v>465</v>
      </c>
      <c r="G8" s="7">
        <v>30986</v>
      </c>
      <c r="H8" s="7">
        <v>40744</v>
      </c>
      <c r="I8" s="1" t="s">
        <v>1081</v>
      </c>
      <c r="J8" s="47">
        <v>4</v>
      </c>
      <c r="K8" s="47">
        <v>1</v>
      </c>
      <c r="L8" s="49" t="s">
        <v>1424</v>
      </c>
      <c r="M8" s="6" t="s">
        <v>1281</v>
      </c>
      <c r="N8" s="6" t="s">
        <v>1435</v>
      </c>
      <c r="O8" s="6" t="s">
        <v>1446</v>
      </c>
      <c r="P8" s="12" t="s">
        <v>1053</v>
      </c>
      <c r="Q8" s="15" t="str">
        <f>VLOOKUP(P8,functions!$A$2:$H$69,3,FALSE)</f>
        <v>Production worker</v>
      </c>
      <c r="R8" s="15"/>
      <c r="S8" s="17">
        <f>VLOOKUP(P8,functions!$A$2:$H$69,8,FALSE)</f>
        <v>2</v>
      </c>
      <c r="T8" s="17">
        <f t="shared" ca="1" si="0"/>
        <v>7</v>
      </c>
      <c r="U8" s="18">
        <f ca="1">VLOOKUP(T8,'salary scales'!$A$1:$F$10,S8+1,FALSE)</f>
        <v>1939.17</v>
      </c>
      <c r="V8" s="23">
        <f>VLOOKUP(P8,functions!$A$2:$H$69,5,FALSE)</f>
        <v>1.00064</v>
      </c>
      <c r="X8" s="18">
        <f t="shared" ca="1" si="1"/>
        <v>1940.4110688000001</v>
      </c>
      <c r="Y8" s="18">
        <f t="shared" ca="1" si="2"/>
        <v>155.232885504</v>
      </c>
      <c r="Z8" s="18">
        <f t="shared" ca="1" si="4"/>
        <v>995.87124999999992</v>
      </c>
      <c r="AA8" s="18">
        <f t="shared" ca="1" si="5"/>
        <v>150.38185783200001</v>
      </c>
      <c r="AB8" s="18">
        <f t="shared" ca="1" si="6"/>
        <v>32.986988169600004</v>
      </c>
      <c r="AC8" s="18">
        <f t="shared" ca="1" si="7"/>
        <v>43.465207941119999</v>
      </c>
      <c r="AD8" s="18">
        <f t="shared" ca="1" si="8"/>
        <v>90.229114699199997</v>
      </c>
      <c r="AE8" s="18">
        <f t="shared" ca="1" si="9"/>
        <v>10.478219771520001</v>
      </c>
      <c r="AF8" s="18">
        <f t="shared" ca="1" si="10"/>
        <v>83.745562880000023</v>
      </c>
      <c r="AG8" t="str">
        <f t="shared" si="3"/>
        <v/>
      </c>
    </row>
    <row r="9" spans="1:34" x14ac:dyDescent="0.3">
      <c r="A9" s="2" t="s">
        <v>4</v>
      </c>
      <c r="B9" t="s">
        <v>894</v>
      </c>
      <c r="D9" t="s">
        <v>419</v>
      </c>
      <c r="E9" s="1" t="s">
        <v>410</v>
      </c>
      <c r="F9" s="1" t="s">
        <v>465</v>
      </c>
      <c r="G9" s="7">
        <v>27933</v>
      </c>
      <c r="H9" s="7">
        <v>40701</v>
      </c>
      <c r="I9" s="1" t="s">
        <v>1081</v>
      </c>
      <c r="M9" s="6" t="s">
        <v>1281</v>
      </c>
      <c r="N9" s="6" t="s">
        <v>1278</v>
      </c>
      <c r="O9" s="6" t="s">
        <v>1278</v>
      </c>
      <c r="P9" s="12" t="s">
        <v>1036</v>
      </c>
      <c r="Q9" s="15" t="str">
        <f>VLOOKUP(P9,functions!$A$2:$H$69,3,FALSE)</f>
        <v>Auditor</v>
      </c>
      <c r="R9" s="15"/>
      <c r="S9" s="17">
        <f>VLOOKUP(P9,functions!$A$2:$H$69,8,FALSE)</f>
        <v>3</v>
      </c>
      <c r="T9" s="17">
        <f t="shared" ca="1" si="0"/>
        <v>7</v>
      </c>
      <c r="U9" s="18">
        <f ca="1">VLOOKUP(T9,'salary scales'!$A$1:$F$10,S9+1,FALSE)</f>
        <v>2074.52</v>
      </c>
      <c r="V9" s="23">
        <f>VLOOKUP(P9,functions!$A$2:$H$69,5,FALSE)</f>
        <v>1</v>
      </c>
      <c r="X9" s="18">
        <f t="shared" ca="1" si="1"/>
        <v>2074.52</v>
      </c>
      <c r="Y9" s="18">
        <f t="shared" ca="1" si="2"/>
        <v>165.9616</v>
      </c>
      <c r="Z9" s="18">
        <f t="shared" ca="1" si="4"/>
        <v>995.87124999999992</v>
      </c>
      <c r="AA9" s="18">
        <f t="shared" ca="1" si="5"/>
        <v>160.77529999999999</v>
      </c>
      <c r="AB9" s="18">
        <f t="shared" ca="1" si="6"/>
        <v>35.266840000000002</v>
      </c>
      <c r="AC9" s="18">
        <f t="shared" ca="1" si="7"/>
        <v>46.469248</v>
      </c>
      <c r="AD9" s="18">
        <f t="shared" ca="1" si="8"/>
        <v>96.465180000000004</v>
      </c>
      <c r="AE9" s="18">
        <f t="shared" ca="1" si="9"/>
        <v>11.202408</v>
      </c>
      <c r="AF9" s="18">
        <f t="shared" ca="1" si="10"/>
        <v>97.227000000000004</v>
      </c>
      <c r="AG9" t="str">
        <f t="shared" si="3"/>
        <v/>
      </c>
    </row>
    <row r="10" spans="1:34" x14ac:dyDescent="0.3">
      <c r="A10" s="2" t="s">
        <v>5</v>
      </c>
      <c r="B10" t="s">
        <v>894</v>
      </c>
      <c r="D10" t="s">
        <v>608</v>
      </c>
      <c r="E10" s="1" t="s">
        <v>410</v>
      </c>
      <c r="F10" s="1" t="s">
        <v>465</v>
      </c>
      <c r="G10" s="7">
        <v>26341</v>
      </c>
      <c r="H10" s="7">
        <v>40639</v>
      </c>
      <c r="I10" s="1" t="s">
        <v>1081</v>
      </c>
      <c r="M10" s="6" t="s">
        <v>1281</v>
      </c>
      <c r="N10" s="6" t="s">
        <v>1435</v>
      </c>
      <c r="O10" s="6" t="s">
        <v>1443</v>
      </c>
      <c r="P10" s="12" t="s">
        <v>1053</v>
      </c>
      <c r="Q10" s="15" t="str">
        <f>VLOOKUP(P10,functions!$A$2:$H$69,3,FALSE)</f>
        <v>Production worker</v>
      </c>
      <c r="R10" s="15"/>
      <c r="S10" s="17">
        <f>VLOOKUP(P10,functions!$A$2:$H$69,8,FALSE)</f>
        <v>2</v>
      </c>
      <c r="T10" s="17">
        <f t="shared" ca="1" si="0"/>
        <v>7</v>
      </c>
      <c r="U10" s="18">
        <f ca="1">VLOOKUP(T10,'salary scales'!$A$1:$F$10,S10+1,FALSE)</f>
        <v>1939.17</v>
      </c>
      <c r="V10" s="23">
        <f>VLOOKUP(P10,functions!$A$2:$H$69,5,FALSE)</f>
        <v>1.00064</v>
      </c>
      <c r="X10" s="18">
        <f t="shared" ca="1" si="1"/>
        <v>1940.4110688000001</v>
      </c>
      <c r="Y10" s="18">
        <f t="shared" ca="1" si="2"/>
        <v>155.232885504</v>
      </c>
      <c r="Z10" s="18">
        <f t="shared" ca="1" si="4"/>
        <v>995.87124999999992</v>
      </c>
      <c r="AA10" s="18">
        <f t="shared" ca="1" si="5"/>
        <v>150.38185783200001</v>
      </c>
      <c r="AB10" s="18">
        <f t="shared" ca="1" si="6"/>
        <v>32.986988169600004</v>
      </c>
      <c r="AC10" s="18">
        <f t="shared" ca="1" si="7"/>
        <v>43.465207941119999</v>
      </c>
      <c r="AD10" s="18">
        <f t="shared" ca="1" si="8"/>
        <v>90.229114699199997</v>
      </c>
      <c r="AE10" s="18">
        <f t="shared" ca="1" si="9"/>
        <v>10.478219771520001</v>
      </c>
      <c r="AF10" s="18">
        <f t="shared" ca="1" si="10"/>
        <v>83.745562880000023</v>
      </c>
      <c r="AG10" t="str">
        <f t="shared" si="3"/>
        <v/>
      </c>
    </row>
    <row r="11" spans="1:34" x14ac:dyDescent="0.3">
      <c r="A11" s="2" t="s">
        <v>6</v>
      </c>
      <c r="B11" t="s">
        <v>816</v>
      </c>
      <c r="D11" t="s">
        <v>555</v>
      </c>
      <c r="E11" s="1" t="s">
        <v>410</v>
      </c>
      <c r="F11" s="1" t="s">
        <v>465</v>
      </c>
      <c r="G11" s="7">
        <v>26131</v>
      </c>
      <c r="H11" s="7">
        <v>39886</v>
      </c>
      <c r="I11" s="1" t="s">
        <v>1081</v>
      </c>
      <c r="J11" s="47">
        <v>10</v>
      </c>
      <c r="K11" s="47">
        <v>4</v>
      </c>
      <c r="L11" s="49" t="s">
        <v>1291</v>
      </c>
      <c r="M11" s="6" t="s">
        <v>1281</v>
      </c>
      <c r="N11" s="6" t="s">
        <v>1435</v>
      </c>
      <c r="O11" s="6" t="s">
        <v>1443</v>
      </c>
      <c r="P11" s="12" t="s">
        <v>1053</v>
      </c>
      <c r="Q11" s="15" t="str">
        <f>VLOOKUP(P11,functions!$A$2:$H$69,3,FALSE)</f>
        <v>Production worker</v>
      </c>
      <c r="R11" s="15"/>
      <c r="S11" s="17">
        <f>VLOOKUP(P11,functions!$A$2:$H$69,8,FALSE)</f>
        <v>2</v>
      </c>
      <c r="T11" s="17">
        <f t="shared" ca="1" si="0"/>
        <v>9</v>
      </c>
      <c r="U11" s="18">
        <f ca="1">VLOOKUP(T11,'salary scales'!$A$1:$F$10,S11+1,FALSE)</f>
        <v>1939.17</v>
      </c>
      <c r="V11" s="23">
        <f>VLOOKUP(P11,functions!$A$2:$H$69,5,FALSE)</f>
        <v>1.00064</v>
      </c>
      <c r="X11" s="18">
        <f t="shared" ca="1" si="1"/>
        <v>1940.4110688000001</v>
      </c>
      <c r="Y11" s="18">
        <f t="shared" ca="1" si="2"/>
        <v>155.232885504</v>
      </c>
      <c r="Z11" s="18">
        <f t="shared" ca="1" si="4"/>
        <v>995.87124999999992</v>
      </c>
      <c r="AA11" s="18">
        <f t="shared" ca="1" si="5"/>
        <v>150.38185783200001</v>
      </c>
      <c r="AB11" s="18">
        <f t="shared" ca="1" si="6"/>
        <v>32.986988169600004</v>
      </c>
      <c r="AC11" s="18">
        <f t="shared" ca="1" si="7"/>
        <v>43.465207941119999</v>
      </c>
      <c r="AD11" s="18">
        <f t="shared" ca="1" si="8"/>
        <v>90.229114699199997</v>
      </c>
      <c r="AE11" s="18">
        <f t="shared" ca="1" si="9"/>
        <v>10.478219771520001</v>
      </c>
      <c r="AF11" s="18">
        <f t="shared" ca="1" si="10"/>
        <v>83.745562880000023</v>
      </c>
      <c r="AG11" t="str">
        <f t="shared" si="3"/>
        <v/>
      </c>
    </row>
    <row r="12" spans="1:34" x14ac:dyDescent="0.3">
      <c r="A12" s="2" t="s">
        <v>7</v>
      </c>
      <c r="B12" t="s">
        <v>816</v>
      </c>
      <c r="D12" t="s">
        <v>555</v>
      </c>
      <c r="E12" s="1" t="s">
        <v>410</v>
      </c>
      <c r="F12" s="1" t="s">
        <v>465</v>
      </c>
      <c r="G12" s="7">
        <v>23762</v>
      </c>
      <c r="H12" s="7">
        <v>40222</v>
      </c>
      <c r="I12" s="1" t="s">
        <v>1081</v>
      </c>
      <c r="M12" s="6" t="s">
        <v>1281</v>
      </c>
      <c r="N12" s="6" t="s">
        <v>1405</v>
      </c>
      <c r="O12" s="6" t="s">
        <v>1447</v>
      </c>
      <c r="P12" s="12" t="s">
        <v>1070</v>
      </c>
      <c r="Q12" s="15" t="str">
        <f>VLOOKUP(P12,functions!$A$2:$H$69,3,FALSE)</f>
        <v>Employee Technical Service</v>
      </c>
      <c r="R12" s="15"/>
      <c r="S12" s="17">
        <f>VLOOKUP(P12,functions!$A$2:$H$69,8,FALSE)</f>
        <v>2</v>
      </c>
      <c r="T12" s="17">
        <f t="shared" ca="1" si="0"/>
        <v>8</v>
      </c>
      <c r="U12" s="18">
        <f ca="1">VLOOKUP(T12,'salary scales'!$A$1:$F$10,S12+1,FALSE)</f>
        <v>1939.17</v>
      </c>
      <c r="V12" s="23">
        <f>VLOOKUP(P12,functions!$A$2:$H$69,5,FALSE)</f>
        <v>1</v>
      </c>
      <c r="X12" s="18">
        <f t="shared" ca="1" si="1"/>
        <v>1939.17</v>
      </c>
      <c r="Y12" s="18">
        <f t="shared" ca="1" si="2"/>
        <v>155.1336</v>
      </c>
      <c r="Z12" s="18">
        <f t="shared" ca="1" si="4"/>
        <v>995.87124999999992</v>
      </c>
      <c r="AA12" s="18">
        <f t="shared" ca="1" si="5"/>
        <v>150.285675</v>
      </c>
      <c r="AB12" s="18">
        <f t="shared" ca="1" si="6"/>
        <v>32.965890000000002</v>
      </c>
      <c r="AC12" s="18">
        <f t="shared" ca="1" si="7"/>
        <v>43.437407999999998</v>
      </c>
      <c r="AD12" s="18">
        <f t="shared" ca="1" si="8"/>
        <v>90.171405000000007</v>
      </c>
      <c r="AE12" s="18">
        <f t="shared" ca="1" si="9"/>
        <v>10.471518000000001</v>
      </c>
      <c r="AF12" s="18">
        <f t="shared" ca="1" si="10"/>
        <v>83.692000000000007</v>
      </c>
      <c r="AG12" t="str">
        <f t="shared" si="3"/>
        <v/>
      </c>
    </row>
    <row r="13" spans="1:34" x14ac:dyDescent="0.3">
      <c r="A13" s="2" t="s">
        <v>8</v>
      </c>
      <c r="B13" s="4" t="s">
        <v>816</v>
      </c>
      <c r="D13" t="s">
        <v>532</v>
      </c>
      <c r="E13" s="1" t="s">
        <v>410</v>
      </c>
      <c r="F13" s="1" t="s">
        <v>468</v>
      </c>
      <c r="G13" s="7">
        <v>29388</v>
      </c>
      <c r="H13" s="7">
        <v>39789</v>
      </c>
      <c r="I13" s="1" t="s">
        <v>1081</v>
      </c>
      <c r="J13" s="47">
        <v>1</v>
      </c>
      <c r="K13" s="47">
        <v>1</v>
      </c>
      <c r="L13" s="49" t="s">
        <v>1422</v>
      </c>
      <c r="M13" s="6" t="s">
        <v>1281</v>
      </c>
      <c r="N13" s="6" t="s">
        <v>1438</v>
      </c>
      <c r="O13" s="6" t="s">
        <v>1448</v>
      </c>
      <c r="P13" s="12" t="s">
        <v>1056</v>
      </c>
      <c r="Q13" s="15" t="str">
        <f>VLOOKUP(P13,functions!$A$2:$H$69,3,FALSE)</f>
        <v>Team leader Load and Unload</v>
      </c>
      <c r="R13" s="15" t="s">
        <v>1083</v>
      </c>
      <c r="S13" s="17">
        <f>VLOOKUP(P13,functions!$A$2:$H$69,8,FALSE)</f>
        <v>3</v>
      </c>
      <c r="T13" s="17">
        <f t="shared" ca="1" si="0"/>
        <v>10</v>
      </c>
      <c r="U13" s="18" t="e">
        <f ca="1">VLOOKUP(T13,'salary scales'!$A$1:$F$10,S13+1,FALSE)</f>
        <v>#N/A</v>
      </c>
      <c r="V13" s="23">
        <f>VLOOKUP(P13,functions!$A$2:$H$69,5,FALSE)</f>
        <v>1</v>
      </c>
      <c r="X13" s="18" t="e">
        <f t="shared" ca="1" si="1"/>
        <v>#N/A</v>
      </c>
      <c r="Y13" s="18" t="e">
        <f t="shared" ca="1" si="2"/>
        <v>#N/A</v>
      </c>
      <c r="Z13" s="18" t="e">
        <f t="shared" ca="1" si="4"/>
        <v>#N/A</v>
      </c>
      <c r="AA13" s="18" t="e">
        <f t="shared" ca="1" si="5"/>
        <v>#N/A</v>
      </c>
      <c r="AB13" s="18" t="e">
        <f t="shared" ca="1" si="6"/>
        <v>#N/A</v>
      </c>
      <c r="AC13" s="18" t="e">
        <f t="shared" ca="1" si="7"/>
        <v>#N/A</v>
      </c>
      <c r="AD13" s="18" t="e">
        <f t="shared" ca="1" si="8"/>
        <v>#N/A</v>
      </c>
      <c r="AE13" s="18" t="e">
        <f t="shared" ca="1" si="9"/>
        <v>#N/A</v>
      </c>
      <c r="AF13" s="18" t="e">
        <f t="shared" ca="1" si="10"/>
        <v>#N/A</v>
      </c>
      <c r="AG13" t="str">
        <f t="shared" si="3"/>
        <v/>
      </c>
    </row>
    <row r="14" spans="1:34" x14ac:dyDescent="0.3">
      <c r="A14" s="2" t="s">
        <v>9</v>
      </c>
      <c r="B14" t="s">
        <v>816</v>
      </c>
      <c r="D14" t="s">
        <v>699</v>
      </c>
      <c r="E14" s="1" t="s">
        <v>1467</v>
      </c>
      <c r="F14" s="1" t="s">
        <v>465</v>
      </c>
      <c r="G14" s="7">
        <v>20819</v>
      </c>
      <c r="H14" s="7">
        <v>40404</v>
      </c>
      <c r="I14" s="1" t="s">
        <v>1420</v>
      </c>
      <c r="J14" s="47">
        <v>14</v>
      </c>
      <c r="K14" s="47">
        <v>5</v>
      </c>
      <c r="L14" s="49" t="s">
        <v>1422</v>
      </c>
      <c r="M14" s="6" t="s">
        <v>1281</v>
      </c>
      <c r="N14" s="6" t="s">
        <v>1335</v>
      </c>
      <c r="O14" s="6" t="s">
        <v>1061</v>
      </c>
      <c r="P14" s="12" t="s">
        <v>1022</v>
      </c>
      <c r="Q14" s="15" t="str">
        <f>VLOOKUP(P14,functions!$A$2:$H$69,3,FALSE)</f>
        <v>Planner</v>
      </c>
      <c r="R14" s="15"/>
      <c r="S14" s="17">
        <f>VLOOKUP(P14,functions!$A$2:$H$69,8,FALSE)</f>
        <v>2</v>
      </c>
      <c r="T14" s="17">
        <f t="shared" ca="1" si="0"/>
        <v>8</v>
      </c>
      <c r="U14" s="18">
        <f ca="1">VLOOKUP(T14,'salary scales'!$A$1:$F$10,S14+1,FALSE)</f>
        <v>1939.17</v>
      </c>
      <c r="V14" s="23">
        <f>VLOOKUP(P14,functions!$A$2:$H$69,5,FALSE)</f>
        <v>1</v>
      </c>
      <c r="X14" s="18">
        <f t="shared" ca="1" si="1"/>
        <v>1939.17</v>
      </c>
      <c r="Y14" s="18">
        <f t="shared" ca="1" si="2"/>
        <v>155.1336</v>
      </c>
      <c r="Z14" s="18">
        <f t="shared" ca="1" si="4"/>
        <v>995.87124999999992</v>
      </c>
      <c r="AA14" s="18">
        <f t="shared" ca="1" si="5"/>
        <v>150.285675</v>
      </c>
      <c r="AB14" s="18">
        <f t="shared" ca="1" si="6"/>
        <v>32.965890000000002</v>
      </c>
      <c r="AC14" s="18">
        <f t="shared" ca="1" si="7"/>
        <v>43.437407999999998</v>
      </c>
      <c r="AD14" s="18">
        <f t="shared" ca="1" si="8"/>
        <v>90.171405000000007</v>
      </c>
      <c r="AE14" s="18">
        <f t="shared" ca="1" si="9"/>
        <v>10.471518000000001</v>
      </c>
      <c r="AF14" s="18">
        <f t="shared" ca="1" si="10"/>
        <v>83.692000000000007</v>
      </c>
      <c r="AG14" t="str">
        <f t="shared" si="3"/>
        <v/>
      </c>
    </row>
    <row r="15" spans="1:34" x14ac:dyDescent="0.3">
      <c r="A15" s="2" t="s">
        <v>10</v>
      </c>
      <c r="B15" t="s">
        <v>802</v>
      </c>
      <c r="D15" t="s">
        <v>654</v>
      </c>
      <c r="E15" s="1" t="s">
        <v>1467</v>
      </c>
      <c r="F15" s="1" t="s">
        <v>465</v>
      </c>
      <c r="G15" s="7">
        <v>30255</v>
      </c>
      <c r="H15" s="7">
        <v>40865</v>
      </c>
      <c r="I15" s="1" t="s">
        <v>1081</v>
      </c>
      <c r="M15" s="6" t="s">
        <v>1281</v>
      </c>
      <c r="N15" s="6" t="s">
        <v>1335</v>
      </c>
      <c r="O15" s="6" t="s">
        <v>1046</v>
      </c>
      <c r="P15" s="12" t="s">
        <v>1025</v>
      </c>
      <c r="Q15" s="15" t="str">
        <f>VLOOKUP(P15,functions!$A$2:$H$69,3,FALSE)</f>
        <v>Marketeer</v>
      </c>
      <c r="R15" s="15"/>
      <c r="S15" s="17">
        <f>VLOOKUP(P15,functions!$A$2:$H$69,8,FALSE)</f>
        <v>2</v>
      </c>
      <c r="T15" s="17">
        <f t="shared" ca="1" si="0"/>
        <v>7</v>
      </c>
      <c r="U15" s="18">
        <f ca="1">VLOOKUP(T15,'salary scales'!$A$1:$F$10,S15+1,FALSE)</f>
        <v>1939.17</v>
      </c>
      <c r="V15" s="23">
        <f>VLOOKUP(P15,functions!$A$2:$H$69,5,FALSE)</f>
        <v>0.6</v>
      </c>
      <c r="X15" s="18">
        <f t="shared" ca="1" si="1"/>
        <v>1163.502</v>
      </c>
      <c r="Y15" s="18">
        <f t="shared" ca="1" si="2"/>
        <v>93.080159999999992</v>
      </c>
      <c r="Z15" s="18">
        <f t="shared" ca="1" si="4"/>
        <v>995.87124999999992</v>
      </c>
      <c r="AA15" s="18">
        <f t="shared" ca="1" si="5"/>
        <v>90.171404999999993</v>
      </c>
      <c r="AB15" s="18">
        <f t="shared" ca="1" si="6"/>
        <v>19.779534000000002</v>
      </c>
      <c r="AC15" s="18">
        <f t="shared" ca="1" si="7"/>
        <v>26.062444799999998</v>
      </c>
      <c r="AD15" s="18">
        <f t="shared" ca="1" si="8"/>
        <v>54.102843</v>
      </c>
      <c r="AE15" s="18">
        <f t="shared" ca="1" si="9"/>
        <v>6.2829107999999998</v>
      </c>
      <c r="AF15" s="18">
        <f t="shared" ca="1" si="10"/>
        <v>50.215199999999996</v>
      </c>
      <c r="AG15" t="str">
        <f t="shared" si="3"/>
        <v/>
      </c>
    </row>
    <row r="16" spans="1:34" x14ac:dyDescent="0.3">
      <c r="A16" s="2" t="s">
        <v>11</v>
      </c>
      <c r="B16" t="s">
        <v>935</v>
      </c>
      <c r="D16" t="s">
        <v>572</v>
      </c>
      <c r="E16" s="1" t="s">
        <v>410</v>
      </c>
      <c r="F16" s="1" t="s">
        <v>465</v>
      </c>
      <c r="G16" s="7">
        <v>28279</v>
      </c>
      <c r="H16" s="7">
        <v>41346</v>
      </c>
      <c r="I16" s="1" t="s">
        <v>1081</v>
      </c>
      <c r="J16" s="47">
        <v>2</v>
      </c>
      <c r="K16" s="47">
        <v>1</v>
      </c>
      <c r="L16" s="49" t="s">
        <v>1424</v>
      </c>
      <c r="M16" s="6" t="s">
        <v>1283</v>
      </c>
      <c r="N16" s="6" t="s">
        <v>1439</v>
      </c>
      <c r="O16" s="6" t="s">
        <v>1449</v>
      </c>
      <c r="P16" s="12" t="s">
        <v>1057</v>
      </c>
      <c r="Q16" s="15" t="str">
        <f>VLOOKUP(P16,functions!$A$2:$H$69,3,FALSE)</f>
        <v>Forklift driver</v>
      </c>
      <c r="R16" s="15"/>
      <c r="S16" s="17">
        <f>VLOOKUP(P16,functions!$A$2:$H$69,8,FALSE)</f>
        <v>2</v>
      </c>
      <c r="T16" s="17">
        <f t="shared" ca="1" si="0"/>
        <v>5</v>
      </c>
      <c r="U16" s="18">
        <f ca="1">VLOOKUP(T16,'salary scales'!$A$1:$F$10,S16+1,FALSE)</f>
        <v>1899.07</v>
      </c>
      <c r="V16" s="23">
        <f>VLOOKUP(P16,functions!$A$2:$H$69,5,FALSE)</f>
        <v>1</v>
      </c>
      <c r="X16" s="18">
        <f t="shared" ca="1" si="1"/>
        <v>1899.07</v>
      </c>
      <c r="Y16" s="18">
        <f t="shared" ca="1" si="2"/>
        <v>151.9256</v>
      </c>
      <c r="Z16" s="18">
        <f t="shared" ca="1" si="4"/>
        <v>995.87124999999992</v>
      </c>
      <c r="AA16" s="18">
        <f t="shared" ca="1" si="5"/>
        <v>147.17792499999999</v>
      </c>
      <c r="AB16" s="18">
        <f t="shared" ca="1" si="6"/>
        <v>32.284190000000002</v>
      </c>
      <c r="AC16" s="18">
        <f t="shared" ca="1" si="7"/>
        <v>42.539167999999997</v>
      </c>
      <c r="AD16" s="18">
        <f t="shared" ca="1" si="8"/>
        <v>88.306754999999995</v>
      </c>
      <c r="AE16" s="18">
        <f t="shared" ca="1" si="9"/>
        <v>10.254977999999999</v>
      </c>
      <c r="AF16" s="18">
        <f t="shared" ca="1" si="10"/>
        <v>79.682000000000002</v>
      </c>
      <c r="AG16" t="str">
        <f t="shared" si="3"/>
        <v/>
      </c>
    </row>
    <row r="17" spans="1:33" x14ac:dyDescent="0.3">
      <c r="A17" s="2" t="s">
        <v>12</v>
      </c>
      <c r="B17" t="s">
        <v>992</v>
      </c>
      <c r="D17" t="s">
        <v>993</v>
      </c>
      <c r="E17" s="1" t="s">
        <v>410</v>
      </c>
      <c r="F17" s="1" t="s">
        <v>466</v>
      </c>
      <c r="G17" s="7">
        <v>32641</v>
      </c>
      <c r="H17" s="7">
        <v>40644</v>
      </c>
      <c r="I17" s="1" t="s">
        <v>1081</v>
      </c>
      <c r="M17" s="6" t="s">
        <v>1281</v>
      </c>
      <c r="N17" s="6" t="s">
        <v>1438</v>
      </c>
      <c r="O17" s="6" t="s">
        <v>1448</v>
      </c>
      <c r="P17" s="12" t="s">
        <v>1060</v>
      </c>
      <c r="Q17" s="15" t="str">
        <f>VLOOKUP(P17,functions!$A$2:$H$69,3,FALSE)</f>
        <v>Logistics employee loading and unloading</v>
      </c>
      <c r="R17" s="15"/>
      <c r="S17" s="17">
        <f>VLOOKUP(P17,functions!$A$2:$H$69,8,FALSE)</f>
        <v>1</v>
      </c>
      <c r="T17" s="17">
        <f t="shared" ca="1" si="0"/>
        <v>7</v>
      </c>
      <c r="U17" s="18">
        <f ca="1">VLOOKUP(T17,'salary scales'!$A$1:$F$10,S17+1,FALSE)</f>
        <v>1861.13</v>
      </c>
      <c r="V17" s="23">
        <f>VLOOKUP(P17,functions!$A$2:$H$69,5,FALSE)</f>
        <v>1</v>
      </c>
      <c r="X17" s="18">
        <f t="shared" ca="1" si="1"/>
        <v>1861.13</v>
      </c>
      <c r="Y17" s="18">
        <f t="shared" ca="1" si="2"/>
        <v>148.8904</v>
      </c>
      <c r="Z17" s="18">
        <f t="shared" ca="1" si="4"/>
        <v>995.87124999999992</v>
      </c>
      <c r="AA17" s="18">
        <f t="shared" ca="1" si="5"/>
        <v>144.23757500000002</v>
      </c>
      <c r="AB17" s="18">
        <f t="shared" ca="1" si="6"/>
        <v>31.639210000000006</v>
      </c>
      <c r="AC17" s="18">
        <f t="shared" ca="1" si="7"/>
        <v>41.689312000000001</v>
      </c>
      <c r="AD17" s="18">
        <f t="shared" ca="1" si="8"/>
        <v>86.542545000000004</v>
      </c>
      <c r="AE17" s="18">
        <f t="shared" ca="1" si="9"/>
        <v>10.050102000000001</v>
      </c>
      <c r="AF17" s="18">
        <f t="shared" ca="1" si="10"/>
        <v>75.888000000000019</v>
      </c>
      <c r="AG17" t="str">
        <f t="shared" si="3"/>
        <v/>
      </c>
    </row>
    <row r="18" spans="1:33" x14ac:dyDescent="0.3">
      <c r="A18" s="2" t="s">
        <v>13</v>
      </c>
      <c r="B18" t="s">
        <v>992</v>
      </c>
      <c r="D18" t="s">
        <v>614</v>
      </c>
      <c r="E18" s="1" t="s">
        <v>410</v>
      </c>
      <c r="F18" s="1" t="s">
        <v>466</v>
      </c>
      <c r="G18" s="7">
        <v>22245</v>
      </c>
      <c r="H18" s="7">
        <v>40904</v>
      </c>
      <c r="I18" s="1" t="s">
        <v>1081</v>
      </c>
      <c r="M18" s="6" t="s">
        <v>1281</v>
      </c>
      <c r="N18" s="6" t="s">
        <v>1435</v>
      </c>
      <c r="O18" s="6" t="s">
        <v>1443</v>
      </c>
      <c r="P18" s="12" t="s">
        <v>1053</v>
      </c>
      <c r="Q18" s="15" t="str">
        <f>VLOOKUP(P18,functions!$A$2:$H$69,3,FALSE)</f>
        <v>Production worker</v>
      </c>
      <c r="R18" s="15"/>
      <c r="S18" s="17">
        <f>VLOOKUP(P18,functions!$A$2:$H$69,8,FALSE)</f>
        <v>2</v>
      </c>
      <c r="T18" s="17">
        <f t="shared" ca="1" si="0"/>
        <v>7</v>
      </c>
      <c r="U18" s="18">
        <f ca="1">VLOOKUP(T18,'salary scales'!$A$1:$F$10,S18+1,FALSE)</f>
        <v>1939.17</v>
      </c>
      <c r="V18" s="23">
        <f>VLOOKUP(P18,functions!$A$2:$H$69,5,FALSE)</f>
        <v>1.00064</v>
      </c>
      <c r="X18" s="18">
        <f t="shared" ca="1" si="1"/>
        <v>1940.4110688000001</v>
      </c>
      <c r="Y18" s="18">
        <f t="shared" ca="1" si="2"/>
        <v>155.232885504</v>
      </c>
      <c r="Z18" s="18">
        <f t="shared" ca="1" si="4"/>
        <v>995.87124999999992</v>
      </c>
      <c r="AA18" s="18">
        <f t="shared" ca="1" si="5"/>
        <v>150.38185783200001</v>
      </c>
      <c r="AB18" s="18">
        <f t="shared" ca="1" si="6"/>
        <v>32.986988169600004</v>
      </c>
      <c r="AC18" s="18">
        <f t="shared" ca="1" si="7"/>
        <v>43.465207941119999</v>
      </c>
      <c r="AD18" s="18">
        <f t="shared" ca="1" si="8"/>
        <v>90.229114699199997</v>
      </c>
      <c r="AE18" s="18">
        <f t="shared" ca="1" si="9"/>
        <v>10.478219771520001</v>
      </c>
      <c r="AF18" s="18">
        <f t="shared" ca="1" si="10"/>
        <v>83.745562880000023</v>
      </c>
      <c r="AG18" t="str">
        <f t="shared" si="3"/>
        <v/>
      </c>
    </row>
    <row r="19" spans="1:33" x14ac:dyDescent="0.3">
      <c r="A19" s="2" t="s">
        <v>14</v>
      </c>
      <c r="B19" t="s">
        <v>815</v>
      </c>
      <c r="C19" t="s">
        <v>743</v>
      </c>
      <c r="D19" t="s">
        <v>698</v>
      </c>
      <c r="E19" s="1" t="s">
        <v>1467</v>
      </c>
      <c r="F19" s="1" t="s">
        <v>465</v>
      </c>
      <c r="G19" s="7">
        <v>26606</v>
      </c>
      <c r="H19" s="7">
        <v>40451</v>
      </c>
      <c r="I19" s="1" t="s">
        <v>1081</v>
      </c>
      <c r="J19" s="47">
        <v>1</v>
      </c>
      <c r="K19" s="47">
        <v>1</v>
      </c>
      <c r="L19" s="49" t="s">
        <v>1422</v>
      </c>
      <c r="M19" s="6" t="s">
        <v>1281</v>
      </c>
      <c r="N19" s="6" t="s">
        <v>1435</v>
      </c>
      <c r="O19" s="6" t="s">
        <v>1446</v>
      </c>
      <c r="P19" s="12" t="s">
        <v>1053</v>
      </c>
      <c r="Q19" s="15" t="str">
        <f>VLOOKUP(P19,functions!$A$2:$H$69,3,FALSE)</f>
        <v>Production worker</v>
      </c>
      <c r="R19" s="15"/>
      <c r="S19" s="17">
        <f>VLOOKUP(P19,functions!$A$2:$H$69,8,FALSE)</f>
        <v>2</v>
      </c>
      <c r="T19" s="17">
        <f t="shared" ca="1" si="0"/>
        <v>8</v>
      </c>
      <c r="U19" s="18">
        <f ca="1">VLOOKUP(T19,'salary scales'!$A$1:$F$10,S19+1,FALSE)</f>
        <v>1939.17</v>
      </c>
      <c r="V19" s="23">
        <f>VLOOKUP(P19,functions!$A$2:$H$69,5,FALSE)</f>
        <v>1.00064</v>
      </c>
      <c r="X19" s="18">
        <f t="shared" ca="1" si="1"/>
        <v>1940.4110688000001</v>
      </c>
      <c r="Y19" s="18">
        <f t="shared" ca="1" si="2"/>
        <v>155.232885504</v>
      </c>
      <c r="Z19" s="18">
        <f t="shared" ca="1" si="4"/>
        <v>995.87124999999992</v>
      </c>
      <c r="AA19" s="18">
        <f t="shared" ca="1" si="5"/>
        <v>150.38185783200001</v>
      </c>
      <c r="AB19" s="18">
        <f t="shared" ca="1" si="6"/>
        <v>32.986988169600004</v>
      </c>
      <c r="AC19" s="18">
        <f t="shared" ca="1" si="7"/>
        <v>43.465207941119999</v>
      </c>
      <c r="AD19" s="18">
        <f t="shared" ca="1" si="8"/>
        <v>90.229114699199997</v>
      </c>
      <c r="AE19" s="18">
        <f t="shared" ca="1" si="9"/>
        <v>10.478219771520001</v>
      </c>
      <c r="AF19" s="18">
        <f t="shared" ca="1" si="10"/>
        <v>83.745562880000023</v>
      </c>
      <c r="AG19" t="str">
        <f t="shared" si="3"/>
        <v/>
      </c>
    </row>
    <row r="20" spans="1:33" x14ac:dyDescent="0.3">
      <c r="A20" s="2" t="s">
        <v>15</v>
      </c>
      <c r="B20" t="s">
        <v>815</v>
      </c>
      <c r="C20" t="s">
        <v>743</v>
      </c>
      <c r="D20" t="s">
        <v>554</v>
      </c>
      <c r="E20" s="1" t="s">
        <v>410</v>
      </c>
      <c r="F20" s="1" t="s">
        <v>465</v>
      </c>
      <c r="G20" s="7">
        <v>31029</v>
      </c>
      <c r="H20" s="7">
        <v>40784</v>
      </c>
      <c r="I20" s="1" t="s">
        <v>1081</v>
      </c>
      <c r="J20" s="47">
        <v>22</v>
      </c>
      <c r="K20" s="47">
        <v>4</v>
      </c>
      <c r="L20" s="49" t="s">
        <v>1427</v>
      </c>
      <c r="M20" s="6" t="s">
        <v>1283</v>
      </c>
      <c r="N20" s="6" t="s">
        <v>1440</v>
      </c>
      <c r="O20" s="6" t="s">
        <v>1450</v>
      </c>
      <c r="P20" s="12" t="s">
        <v>1053</v>
      </c>
      <c r="Q20" s="15" t="str">
        <f>VLOOKUP(P20,functions!$A$2:$H$69,3,FALSE)</f>
        <v>Production worker</v>
      </c>
      <c r="R20" s="15" t="s">
        <v>1082</v>
      </c>
      <c r="S20" s="17">
        <f>VLOOKUP(P20,functions!$A$2:$H$69,8,FALSE)</f>
        <v>2</v>
      </c>
      <c r="T20" s="17">
        <f t="shared" ca="1" si="0"/>
        <v>7</v>
      </c>
      <c r="U20" s="18">
        <f ca="1">VLOOKUP(T20,'salary scales'!$A$1:$F$10,S20+1,FALSE)</f>
        <v>1939.17</v>
      </c>
      <c r="V20" s="23">
        <f>VLOOKUP(P20,functions!$A$2:$H$69,5,FALSE)</f>
        <v>1.00064</v>
      </c>
      <c r="X20" s="18">
        <f t="shared" ca="1" si="1"/>
        <v>1940.4110688000001</v>
      </c>
      <c r="Y20" s="18">
        <f t="shared" ca="1" si="2"/>
        <v>155.232885504</v>
      </c>
      <c r="Z20" s="18">
        <f t="shared" ca="1" si="4"/>
        <v>995.87124999999992</v>
      </c>
      <c r="AA20" s="18">
        <f t="shared" ca="1" si="5"/>
        <v>150.38185783200001</v>
      </c>
      <c r="AB20" s="18">
        <f t="shared" ca="1" si="6"/>
        <v>32.986988169600004</v>
      </c>
      <c r="AC20" s="18">
        <f t="shared" ca="1" si="7"/>
        <v>43.465207941119999</v>
      </c>
      <c r="AD20" s="18">
        <f t="shared" ca="1" si="8"/>
        <v>90.229114699199997</v>
      </c>
      <c r="AE20" s="18">
        <f t="shared" ca="1" si="9"/>
        <v>10.478219771520001</v>
      </c>
      <c r="AF20" s="18">
        <f t="shared" ca="1" si="10"/>
        <v>83.745562880000023</v>
      </c>
      <c r="AG20" t="str">
        <f t="shared" si="3"/>
        <v/>
      </c>
    </row>
    <row r="21" spans="1:33" x14ac:dyDescent="0.3">
      <c r="A21" s="2" t="s">
        <v>16</v>
      </c>
      <c r="B21" t="s">
        <v>835</v>
      </c>
      <c r="D21" t="s">
        <v>533</v>
      </c>
      <c r="E21" s="1" t="s">
        <v>410</v>
      </c>
      <c r="F21" s="1" t="s">
        <v>465</v>
      </c>
      <c r="G21" s="7">
        <v>27734</v>
      </c>
      <c r="H21" s="7">
        <v>40165</v>
      </c>
      <c r="I21" s="1" t="s">
        <v>1081</v>
      </c>
      <c r="M21" s="6" t="s">
        <v>1281</v>
      </c>
      <c r="N21" s="6" t="s">
        <v>1435</v>
      </c>
      <c r="O21" s="6" t="s">
        <v>1446</v>
      </c>
      <c r="P21" s="12" t="s">
        <v>1053</v>
      </c>
      <c r="Q21" s="15" t="str">
        <f>VLOOKUP(P21,functions!$A$2:$H$69,3,FALSE)</f>
        <v>Production worker</v>
      </c>
      <c r="R21" s="15"/>
      <c r="S21" s="17">
        <f>VLOOKUP(P21,functions!$A$2:$H$69,8,FALSE)</f>
        <v>2</v>
      </c>
      <c r="T21" s="17">
        <f t="shared" ca="1" si="0"/>
        <v>9</v>
      </c>
      <c r="U21" s="18">
        <f ca="1">VLOOKUP(T21,'salary scales'!$A$1:$F$10,S21+1,FALSE)</f>
        <v>1939.17</v>
      </c>
      <c r="V21" s="23">
        <f>VLOOKUP(P21,functions!$A$2:$H$69,5,FALSE)</f>
        <v>1.00064</v>
      </c>
      <c r="X21" s="18">
        <f t="shared" ca="1" si="1"/>
        <v>1940.4110688000001</v>
      </c>
      <c r="Y21" s="18">
        <f t="shared" ca="1" si="2"/>
        <v>155.232885504</v>
      </c>
      <c r="Z21" s="18">
        <f t="shared" ca="1" si="4"/>
        <v>995.87124999999992</v>
      </c>
      <c r="AA21" s="18">
        <f t="shared" ca="1" si="5"/>
        <v>150.38185783200001</v>
      </c>
      <c r="AB21" s="18">
        <f t="shared" ca="1" si="6"/>
        <v>32.986988169600004</v>
      </c>
      <c r="AC21" s="18">
        <f t="shared" ca="1" si="7"/>
        <v>43.465207941119999</v>
      </c>
      <c r="AD21" s="18">
        <f t="shared" ca="1" si="8"/>
        <v>90.229114699199997</v>
      </c>
      <c r="AE21" s="18">
        <f t="shared" ca="1" si="9"/>
        <v>10.478219771520001</v>
      </c>
      <c r="AF21" s="18">
        <f t="shared" ca="1" si="10"/>
        <v>83.745562880000023</v>
      </c>
      <c r="AG21" t="str">
        <f t="shared" si="3"/>
        <v/>
      </c>
    </row>
    <row r="22" spans="1:33" x14ac:dyDescent="0.3">
      <c r="A22" s="2" t="s">
        <v>17</v>
      </c>
      <c r="B22" t="s">
        <v>745</v>
      </c>
      <c r="D22" t="s">
        <v>658</v>
      </c>
      <c r="E22" s="1" t="s">
        <v>1467</v>
      </c>
      <c r="F22" s="1" t="s">
        <v>465</v>
      </c>
      <c r="G22" s="7">
        <v>24969</v>
      </c>
      <c r="H22" s="7">
        <v>40350</v>
      </c>
      <c r="I22" s="1" t="s">
        <v>1420</v>
      </c>
      <c r="J22" s="47">
        <v>1</v>
      </c>
      <c r="K22" s="47">
        <v>1</v>
      </c>
      <c r="L22" s="49" t="s">
        <v>1422</v>
      </c>
      <c r="M22" s="6" t="s">
        <v>1281</v>
      </c>
      <c r="N22" s="6" t="s">
        <v>1403</v>
      </c>
      <c r="O22" s="6" t="s">
        <v>1343</v>
      </c>
      <c r="P22" s="12" t="s">
        <v>1023</v>
      </c>
      <c r="Q22" s="15" t="str">
        <f>VLOOKUP(P22,functions!$A$2:$H$69,3,FALSE)</f>
        <v>Executive secretary</v>
      </c>
      <c r="R22" s="15"/>
      <c r="S22" s="17">
        <f>VLOOKUP(P22,functions!$A$2:$H$69,8,FALSE)</f>
        <v>1</v>
      </c>
      <c r="T22" s="17">
        <f t="shared" ca="1" si="0"/>
        <v>8</v>
      </c>
      <c r="U22" s="18">
        <f ca="1">VLOOKUP(T22,'salary scales'!$A$1:$F$10,S22+1,FALSE)</f>
        <v>1861.13</v>
      </c>
      <c r="V22" s="23">
        <f>VLOOKUP(P22,functions!$A$2:$H$69,5,FALSE)</f>
        <v>1</v>
      </c>
      <c r="X22" s="18">
        <f t="shared" ca="1" si="1"/>
        <v>1861.13</v>
      </c>
      <c r="Y22" s="18">
        <f t="shared" ca="1" si="2"/>
        <v>148.8904</v>
      </c>
      <c r="Z22" s="18">
        <f t="shared" ca="1" si="4"/>
        <v>995.87124999999992</v>
      </c>
      <c r="AA22" s="18">
        <f t="shared" ca="1" si="5"/>
        <v>144.23757500000002</v>
      </c>
      <c r="AB22" s="18">
        <f t="shared" ca="1" si="6"/>
        <v>31.639210000000006</v>
      </c>
      <c r="AC22" s="18">
        <f t="shared" ca="1" si="7"/>
        <v>41.689312000000001</v>
      </c>
      <c r="AD22" s="18">
        <f t="shared" ca="1" si="8"/>
        <v>86.542545000000004</v>
      </c>
      <c r="AE22" s="18">
        <f t="shared" ca="1" si="9"/>
        <v>10.050102000000001</v>
      </c>
      <c r="AF22" s="18">
        <f t="shared" ca="1" si="10"/>
        <v>75.888000000000019</v>
      </c>
      <c r="AG22" t="str">
        <f t="shared" si="3"/>
        <v/>
      </c>
    </row>
    <row r="23" spans="1:33" x14ac:dyDescent="0.3">
      <c r="A23" s="2" t="s">
        <v>18</v>
      </c>
      <c r="B23" t="s">
        <v>745</v>
      </c>
      <c r="D23" t="s">
        <v>437</v>
      </c>
      <c r="E23" s="1" t="s">
        <v>410</v>
      </c>
      <c r="F23" s="1" t="s">
        <v>465</v>
      </c>
      <c r="G23" s="7">
        <v>26931</v>
      </c>
      <c r="H23" s="7">
        <v>41282</v>
      </c>
      <c r="I23" s="1" t="s">
        <v>1081</v>
      </c>
      <c r="M23" s="6" t="s">
        <v>1281</v>
      </c>
      <c r="N23" s="6" t="s">
        <v>1435</v>
      </c>
      <c r="O23" s="6" t="s">
        <v>1446</v>
      </c>
      <c r="P23" s="12" t="s">
        <v>1053</v>
      </c>
      <c r="Q23" s="15" t="str">
        <f>VLOOKUP(P23,functions!$A$2:$H$69,3,FALSE)</f>
        <v>Production worker</v>
      </c>
      <c r="R23" s="15" t="s">
        <v>1082</v>
      </c>
      <c r="S23" s="17">
        <f>VLOOKUP(P23,functions!$A$2:$H$69,8,FALSE)</f>
        <v>2</v>
      </c>
      <c r="T23" s="17">
        <f t="shared" ca="1" si="0"/>
        <v>5</v>
      </c>
      <c r="U23" s="18">
        <f ca="1">VLOOKUP(T23,'salary scales'!$A$1:$F$10,S23+1,FALSE)</f>
        <v>1899.07</v>
      </c>
      <c r="V23" s="23">
        <f>VLOOKUP(P23,functions!$A$2:$H$69,5,FALSE)</f>
        <v>1.00064</v>
      </c>
      <c r="X23" s="18">
        <f t="shared" ca="1" si="1"/>
        <v>1900.2854047999999</v>
      </c>
      <c r="Y23" s="18">
        <f t="shared" ca="1" si="2"/>
        <v>152.022832384</v>
      </c>
      <c r="Z23" s="18">
        <f t="shared" ca="1" si="4"/>
        <v>995.87124999999992</v>
      </c>
      <c r="AA23" s="18">
        <f t="shared" ca="1" si="5"/>
        <v>147.27211887199999</v>
      </c>
      <c r="AB23" s="18">
        <f t="shared" ca="1" si="6"/>
        <v>32.304851881600001</v>
      </c>
      <c r="AC23" s="18">
        <f t="shared" ca="1" si="7"/>
        <v>42.566393067519996</v>
      </c>
      <c r="AD23" s="18">
        <f t="shared" ca="1" si="8"/>
        <v>88.363271323199996</v>
      </c>
      <c r="AE23" s="18">
        <f t="shared" ca="1" si="9"/>
        <v>10.261541185920001</v>
      </c>
      <c r="AF23" s="18">
        <f t="shared" ca="1" si="10"/>
        <v>79.732996479999997</v>
      </c>
      <c r="AG23" t="str">
        <f t="shared" si="3"/>
        <v/>
      </c>
    </row>
    <row r="24" spans="1:33" x14ac:dyDescent="0.3">
      <c r="A24" s="2" t="s">
        <v>19</v>
      </c>
      <c r="B24" t="s">
        <v>984</v>
      </c>
      <c r="D24" t="s">
        <v>591</v>
      </c>
      <c r="E24" s="1" t="s">
        <v>410</v>
      </c>
      <c r="F24" s="1" t="s">
        <v>465</v>
      </c>
      <c r="G24" s="7">
        <v>29631</v>
      </c>
      <c r="H24" s="7">
        <v>41040</v>
      </c>
      <c r="I24" s="1" t="s">
        <v>1081</v>
      </c>
      <c r="M24" s="6" t="s">
        <v>1281</v>
      </c>
      <c r="N24" s="6" t="s">
        <v>1334</v>
      </c>
      <c r="O24" s="6" t="s">
        <v>1277</v>
      </c>
      <c r="P24" s="12" t="s">
        <v>1028</v>
      </c>
      <c r="Q24" s="15" t="str">
        <f>VLOOKUP(P24,functions!$A$2:$H$69,3,FALSE)</f>
        <v>Purchaser machines</v>
      </c>
      <c r="R24" s="15"/>
      <c r="S24" s="17">
        <f>VLOOKUP(P24,functions!$A$2:$H$69,8,FALSE)</f>
        <v>2</v>
      </c>
      <c r="T24" s="17">
        <f t="shared" ca="1" si="0"/>
        <v>6</v>
      </c>
      <c r="U24" s="18">
        <f ca="1">VLOOKUP(T24,'salary scales'!$A$1:$F$10,S24+1,FALSE)</f>
        <v>1939.17</v>
      </c>
      <c r="V24" s="23">
        <f>VLOOKUP(P24,functions!$A$2:$H$69,5,FALSE)</f>
        <v>1</v>
      </c>
      <c r="X24" s="18">
        <f t="shared" ca="1" si="1"/>
        <v>1939.17</v>
      </c>
      <c r="Y24" s="18">
        <f t="shared" ca="1" si="2"/>
        <v>155.1336</v>
      </c>
      <c r="Z24" s="18">
        <f t="shared" ca="1" si="4"/>
        <v>995.87124999999992</v>
      </c>
      <c r="AA24" s="18">
        <f t="shared" ca="1" si="5"/>
        <v>150.285675</v>
      </c>
      <c r="AB24" s="18">
        <f t="shared" ca="1" si="6"/>
        <v>32.965890000000002</v>
      </c>
      <c r="AC24" s="18">
        <f t="shared" ca="1" si="7"/>
        <v>43.437407999999998</v>
      </c>
      <c r="AD24" s="18">
        <f t="shared" ca="1" si="8"/>
        <v>90.171405000000007</v>
      </c>
      <c r="AE24" s="18">
        <f t="shared" ca="1" si="9"/>
        <v>10.471518000000001</v>
      </c>
      <c r="AF24" s="18">
        <f t="shared" ca="1" si="10"/>
        <v>83.692000000000007</v>
      </c>
      <c r="AG24" t="str">
        <f t="shared" si="3"/>
        <v/>
      </c>
    </row>
    <row r="25" spans="1:33" x14ac:dyDescent="0.3">
      <c r="A25" s="2" t="s">
        <v>20</v>
      </c>
      <c r="B25" t="s">
        <v>745</v>
      </c>
      <c r="D25" t="s">
        <v>592</v>
      </c>
      <c r="E25" s="1" t="s">
        <v>410</v>
      </c>
      <c r="F25" s="1" t="s">
        <v>465</v>
      </c>
      <c r="G25" s="7">
        <v>31580</v>
      </c>
      <c r="H25" s="7">
        <v>40877</v>
      </c>
      <c r="I25" s="1" t="s">
        <v>1081</v>
      </c>
      <c r="J25" s="47">
        <v>1</v>
      </c>
      <c r="K25" s="47">
        <v>1</v>
      </c>
      <c r="L25" s="49" t="s">
        <v>1423</v>
      </c>
      <c r="M25" s="6" t="s">
        <v>1281</v>
      </c>
      <c r="N25" s="6" t="s">
        <v>1405</v>
      </c>
      <c r="O25" s="6" t="s">
        <v>1451</v>
      </c>
      <c r="P25" s="12" t="s">
        <v>1033</v>
      </c>
      <c r="Q25" s="15" t="str">
        <f>VLOOKUP(P25,functions!$A$2:$H$69,3,FALSE)</f>
        <v>Logistics employee facility</v>
      </c>
      <c r="R25" s="15"/>
      <c r="S25" s="17">
        <f>VLOOKUP(P25,functions!$A$2:$H$69,8,FALSE)</f>
        <v>1</v>
      </c>
      <c r="T25" s="17">
        <f t="shared" ca="1" si="0"/>
        <v>7</v>
      </c>
      <c r="U25" s="18">
        <f ca="1">VLOOKUP(T25,'salary scales'!$A$1:$F$10,S25+1,FALSE)</f>
        <v>1861.13</v>
      </c>
      <c r="V25" s="23">
        <f>VLOOKUP(P25,functions!$A$2:$H$69,5,FALSE)</f>
        <v>1</v>
      </c>
      <c r="X25" s="18">
        <f t="shared" ca="1" si="1"/>
        <v>1861.13</v>
      </c>
      <c r="Y25" s="18">
        <f t="shared" ca="1" si="2"/>
        <v>148.8904</v>
      </c>
      <c r="Z25" s="18">
        <f t="shared" ca="1" si="4"/>
        <v>995.87124999999992</v>
      </c>
      <c r="AA25" s="18">
        <f t="shared" ca="1" si="5"/>
        <v>144.23757500000002</v>
      </c>
      <c r="AB25" s="18">
        <f t="shared" ca="1" si="6"/>
        <v>31.639210000000006</v>
      </c>
      <c r="AC25" s="18">
        <f t="shared" ca="1" si="7"/>
        <v>41.689312000000001</v>
      </c>
      <c r="AD25" s="18">
        <f t="shared" ca="1" si="8"/>
        <v>86.542545000000004</v>
      </c>
      <c r="AE25" s="18">
        <f t="shared" ca="1" si="9"/>
        <v>10.050102000000001</v>
      </c>
      <c r="AF25" s="18">
        <f t="shared" ca="1" si="10"/>
        <v>75.888000000000019</v>
      </c>
      <c r="AG25" t="str">
        <f t="shared" si="3"/>
        <v/>
      </c>
    </row>
    <row r="26" spans="1:33" x14ac:dyDescent="0.3">
      <c r="A26" s="2" t="s">
        <v>21</v>
      </c>
      <c r="B26" t="s">
        <v>975</v>
      </c>
      <c r="C26" t="s">
        <v>743</v>
      </c>
      <c r="D26" t="s">
        <v>643</v>
      </c>
      <c r="E26" s="1" t="s">
        <v>410</v>
      </c>
      <c r="F26" s="1" t="s">
        <v>465</v>
      </c>
      <c r="G26" s="7">
        <v>19954</v>
      </c>
      <c r="H26" s="7">
        <v>39930</v>
      </c>
      <c r="I26" s="1" t="s">
        <v>1081</v>
      </c>
      <c r="M26" s="6" t="s">
        <v>1281</v>
      </c>
      <c r="N26" s="6" t="s">
        <v>1334</v>
      </c>
      <c r="O26" s="6" t="s">
        <v>1452</v>
      </c>
      <c r="P26" s="12" t="s">
        <v>1027</v>
      </c>
      <c r="Q26" s="15" t="str">
        <f>VLOOKUP(P26,functions!$A$2:$H$69,3,FALSE)</f>
        <v>Purchaser raw materials</v>
      </c>
      <c r="R26" s="15"/>
      <c r="S26" s="17">
        <f>VLOOKUP(P26,functions!$A$2:$H$69,8,FALSE)</f>
        <v>2</v>
      </c>
      <c r="T26" s="17">
        <f t="shared" ca="1" si="0"/>
        <v>9</v>
      </c>
      <c r="U26" s="18">
        <f ca="1">VLOOKUP(T26,'salary scales'!$A$1:$F$10,S26+1,FALSE)</f>
        <v>1939.17</v>
      </c>
      <c r="V26" s="23">
        <f>VLOOKUP(P26,functions!$A$2:$H$69,5,FALSE)</f>
        <v>1</v>
      </c>
      <c r="X26" s="18">
        <f t="shared" ca="1" si="1"/>
        <v>1939.17</v>
      </c>
      <c r="Y26" s="18">
        <f t="shared" ca="1" si="2"/>
        <v>155.1336</v>
      </c>
      <c r="Z26" s="18">
        <f t="shared" ca="1" si="4"/>
        <v>995.87124999999992</v>
      </c>
      <c r="AA26" s="18">
        <f t="shared" ca="1" si="5"/>
        <v>150.285675</v>
      </c>
      <c r="AB26" s="18">
        <f t="shared" ca="1" si="6"/>
        <v>32.965890000000002</v>
      </c>
      <c r="AC26" s="18">
        <f t="shared" ca="1" si="7"/>
        <v>43.437407999999998</v>
      </c>
      <c r="AD26" s="18">
        <f t="shared" ca="1" si="8"/>
        <v>90.171405000000007</v>
      </c>
      <c r="AE26" s="18">
        <f t="shared" ca="1" si="9"/>
        <v>10.471518000000001</v>
      </c>
      <c r="AF26" s="18">
        <f t="shared" ca="1" si="10"/>
        <v>83.692000000000007</v>
      </c>
      <c r="AG26" t="str">
        <f t="shared" si="3"/>
        <v/>
      </c>
    </row>
    <row r="27" spans="1:33" x14ac:dyDescent="0.3">
      <c r="A27" s="2" t="s">
        <v>22</v>
      </c>
      <c r="B27" s="13" t="s">
        <v>921</v>
      </c>
      <c r="D27" t="s">
        <v>462</v>
      </c>
      <c r="E27" s="1" t="s">
        <v>410</v>
      </c>
      <c r="F27" s="1" t="s">
        <v>466</v>
      </c>
      <c r="G27" s="7">
        <v>27903</v>
      </c>
      <c r="H27" s="7">
        <v>41384</v>
      </c>
      <c r="I27" s="1" t="s">
        <v>1081</v>
      </c>
      <c r="J27" s="47">
        <v>10</v>
      </c>
      <c r="K27" s="47">
        <v>4</v>
      </c>
      <c r="L27" s="49" t="s">
        <v>1291</v>
      </c>
      <c r="M27" s="6" t="s">
        <v>1283</v>
      </c>
      <c r="N27" s="6" t="s">
        <v>1440</v>
      </c>
      <c r="O27" s="6" t="s">
        <v>1450</v>
      </c>
      <c r="P27" s="12" t="s">
        <v>1054</v>
      </c>
      <c r="Q27" s="15" t="str">
        <f>VLOOKUP(P27,functions!$A$2:$H$69,3,FALSE)</f>
        <v>Production assistant</v>
      </c>
      <c r="R27" s="15"/>
      <c r="S27" s="17">
        <f>VLOOKUP(P27,functions!$A$2:$H$69,8,FALSE)</f>
        <v>1</v>
      </c>
      <c r="T27" s="17">
        <f t="shared" ca="1" si="0"/>
        <v>5</v>
      </c>
      <c r="U27" s="18">
        <f ca="1">VLOOKUP(T27,'salary scales'!$A$1:$F$10,S27+1,FALSE)</f>
        <v>1829.7</v>
      </c>
      <c r="V27" s="23">
        <f>VLOOKUP(P27,functions!$A$2:$H$69,5,FALSE)</f>
        <v>1.00064</v>
      </c>
      <c r="X27" s="18">
        <f t="shared" ca="1" si="1"/>
        <v>1830.8710080000001</v>
      </c>
      <c r="Y27" s="18">
        <f t="shared" ca="1" si="2"/>
        <v>146.46968064000001</v>
      </c>
      <c r="Z27" s="18">
        <f t="shared" ca="1" si="4"/>
        <v>995.87124999999992</v>
      </c>
      <c r="AA27" s="18">
        <f t="shared" ca="1" si="5"/>
        <v>141.89250312000001</v>
      </c>
      <c r="AB27" s="18">
        <f t="shared" ca="1" si="6"/>
        <v>31.124807136000005</v>
      </c>
      <c r="AC27" s="18">
        <f t="shared" ca="1" si="7"/>
        <v>41.011510579199999</v>
      </c>
      <c r="AD27" s="18">
        <f t="shared" ca="1" si="8"/>
        <v>85.135501872000006</v>
      </c>
      <c r="AE27" s="18">
        <f t="shared" ca="1" si="9"/>
        <v>9.8867034432000001</v>
      </c>
      <c r="AF27" s="18">
        <f t="shared" ca="1" si="10"/>
        <v>72.791556800000009</v>
      </c>
      <c r="AG27" t="str">
        <f t="shared" si="3"/>
        <v/>
      </c>
    </row>
    <row r="28" spans="1:33" x14ac:dyDescent="0.3">
      <c r="A28" s="2" t="s">
        <v>23</v>
      </c>
      <c r="B28" t="s">
        <v>737</v>
      </c>
      <c r="C28" t="s">
        <v>739</v>
      </c>
      <c r="D28" t="s">
        <v>653</v>
      </c>
      <c r="E28" s="1" t="s">
        <v>1467</v>
      </c>
      <c r="F28" s="1" t="s">
        <v>465</v>
      </c>
      <c r="G28" s="7">
        <v>22668</v>
      </c>
      <c r="H28" s="7">
        <v>41445</v>
      </c>
      <c r="I28" s="1" t="s">
        <v>1081</v>
      </c>
      <c r="M28" s="6" t="s">
        <v>1281</v>
      </c>
      <c r="N28" s="6" t="s">
        <v>1335</v>
      </c>
      <c r="O28" s="6" t="s">
        <v>1453</v>
      </c>
      <c r="P28" s="12" t="s">
        <v>1019</v>
      </c>
      <c r="Q28" s="15" t="str">
        <f>VLOOKUP(P28,functions!$A$2:$H$69,3,FALSE)</f>
        <v>Sales employee field service</v>
      </c>
      <c r="R28" s="15"/>
      <c r="S28" s="17">
        <f>VLOOKUP(P28,functions!$A$2:$H$69,8,FALSE)</f>
        <v>3</v>
      </c>
      <c r="T28" s="17">
        <f t="shared" ca="1" si="0"/>
        <v>5</v>
      </c>
      <c r="U28" s="18">
        <f ca="1">VLOOKUP(T28,'salary scales'!$A$1:$F$10,S28+1,FALSE)</f>
        <v>1975.67</v>
      </c>
      <c r="V28" s="23">
        <f>VLOOKUP(P28,functions!$A$2:$H$69,5,FALSE)</f>
        <v>1</v>
      </c>
      <c r="X28" s="18">
        <f t="shared" ca="1" si="1"/>
        <v>1975.67</v>
      </c>
      <c r="Y28" s="18">
        <f t="shared" ca="1" si="2"/>
        <v>158.05360000000002</v>
      </c>
      <c r="Z28" s="18">
        <f t="shared" ca="1" si="4"/>
        <v>995.87124999999992</v>
      </c>
      <c r="AA28" s="18">
        <f t="shared" ca="1" si="5"/>
        <v>153.11442500000001</v>
      </c>
      <c r="AB28" s="18">
        <f t="shared" ca="1" si="6"/>
        <v>33.586390000000002</v>
      </c>
      <c r="AC28" s="18">
        <f t="shared" ca="1" si="7"/>
        <v>44.255008000000004</v>
      </c>
      <c r="AD28" s="18">
        <f t="shared" ca="1" si="8"/>
        <v>91.868655000000004</v>
      </c>
      <c r="AE28" s="18">
        <f t="shared" ca="1" si="9"/>
        <v>10.668618</v>
      </c>
      <c r="AF28" s="18">
        <f t="shared" ca="1" si="10"/>
        <v>87.342000000000013</v>
      </c>
      <c r="AG28">
        <f t="shared" si="3"/>
        <v>1</v>
      </c>
    </row>
    <row r="29" spans="1:33" x14ac:dyDescent="0.3">
      <c r="A29" s="2" t="s">
        <v>24</v>
      </c>
      <c r="B29" t="s">
        <v>737</v>
      </c>
      <c r="C29" t="s">
        <v>741</v>
      </c>
      <c r="D29" t="s">
        <v>688</v>
      </c>
      <c r="E29" s="1" t="s">
        <v>1467</v>
      </c>
      <c r="F29" s="1" t="s">
        <v>465</v>
      </c>
      <c r="G29" s="7">
        <v>30409</v>
      </c>
      <c r="H29" s="7">
        <v>40003</v>
      </c>
      <c r="I29" s="1" t="s">
        <v>1081</v>
      </c>
      <c r="M29" s="6" t="s">
        <v>1283</v>
      </c>
      <c r="N29" s="6" t="s">
        <v>1405</v>
      </c>
      <c r="O29" s="6" t="s">
        <v>1444</v>
      </c>
      <c r="P29" s="12" t="s">
        <v>1078</v>
      </c>
      <c r="Q29" s="15" t="str">
        <f>VLOOKUP(P29,functions!$A$2:$H$69,3,FALSE)</f>
        <v>Receptionist</v>
      </c>
      <c r="R29" s="15"/>
      <c r="S29" s="17">
        <f>VLOOKUP(P29,functions!$A$2:$H$69,8,FALSE)</f>
        <v>2</v>
      </c>
      <c r="T29" s="17">
        <f t="shared" ca="1" si="0"/>
        <v>9</v>
      </c>
      <c r="U29" s="18">
        <f ca="1">VLOOKUP(T29,'salary scales'!$A$1:$F$10,S29+1,FALSE)</f>
        <v>1939.17</v>
      </c>
      <c r="V29" s="23">
        <f>VLOOKUP(P29,functions!$A$2:$H$69,5,FALSE)</f>
        <v>0.8</v>
      </c>
      <c r="X29" s="18">
        <f t="shared" ca="1" si="1"/>
        <v>1551.3360000000002</v>
      </c>
      <c r="Y29" s="18">
        <f t="shared" ca="1" si="2"/>
        <v>124.10688000000002</v>
      </c>
      <c r="Z29" s="18">
        <f t="shared" ca="1" si="4"/>
        <v>995.87124999999992</v>
      </c>
      <c r="AA29" s="18">
        <f t="shared" ca="1" si="5"/>
        <v>120.22854000000002</v>
      </c>
      <c r="AB29" s="18">
        <f t="shared" ca="1" si="6"/>
        <v>26.372712000000007</v>
      </c>
      <c r="AC29" s="18">
        <f t="shared" ca="1" si="7"/>
        <v>34.749926400000007</v>
      </c>
      <c r="AD29" s="18">
        <f t="shared" ca="1" si="8"/>
        <v>72.137124000000014</v>
      </c>
      <c r="AE29" s="18">
        <f t="shared" ca="1" si="9"/>
        <v>8.3772144000000015</v>
      </c>
      <c r="AF29" s="18">
        <f t="shared" ca="1" si="10"/>
        <v>66.953600000000023</v>
      </c>
      <c r="AG29" t="str">
        <f t="shared" si="3"/>
        <v/>
      </c>
    </row>
    <row r="30" spans="1:33" x14ac:dyDescent="0.3">
      <c r="A30" s="2" t="s">
        <v>25</v>
      </c>
      <c r="B30" t="s">
        <v>737</v>
      </c>
      <c r="C30" t="s">
        <v>738</v>
      </c>
      <c r="D30" t="s">
        <v>413</v>
      </c>
      <c r="E30" s="1" t="s">
        <v>410</v>
      </c>
      <c r="F30" s="1" t="s">
        <v>465</v>
      </c>
      <c r="G30" s="7">
        <v>24064</v>
      </c>
      <c r="H30" s="7">
        <v>39971</v>
      </c>
      <c r="I30" s="1" t="s">
        <v>1081</v>
      </c>
      <c r="M30" s="6" t="s">
        <v>1281</v>
      </c>
      <c r="N30" s="6" t="s">
        <v>1435</v>
      </c>
      <c r="O30" s="6" t="s">
        <v>1443</v>
      </c>
      <c r="P30" s="12" t="s">
        <v>1054</v>
      </c>
      <c r="Q30" s="15" t="str">
        <f>VLOOKUP(P30,functions!$A$2:$H$69,3,FALSE)</f>
        <v>Production assistant</v>
      </c>
      <c r="R30" s="15"/>
      <c r="S30" s="17">
        <f>VLOOKUP(P30,functions!$A$2:$H$69,8,FALSE)</f>
        <v>1</v>
      </c>
      <c r="T30" s="17">
        <f t="shared" ca="1" si="0"/>
        <v>9</v>
      </c>
      <c r="U30" s="18">
        <f ca="1">VLOOKUP(T30,'salary scales'!$A$1:$F$10,S30+1,FALSE)</f>
        <v>1861.13</v>
      </c>
      <c r="V30" s="23">
        <f>VLOOKUP(P30,functions!$A$2:$H$69,5,FALSE)</f>
        <v>1.00064</v>
      </c>
      <c r="X30" s="18">
        <f t="shared" ca="1" si="1"/>
        <v>1862.3211232000001</v>
      </c>
      <c r="Y30" s="18">
        <f t="shared" ca="1" si="2"/>
        <v>148.98568985600002</v>
      </c>
      <c r="Z30" s="18">
        <f t="shared" ca="1" si="4"/>
        <v>995.87124999999992</v>
      </c>
      <c r="AA30" s="18">
        <f t="shared" ca="1" si="5"/>
        <v>144.32988704800002</v>
      </c>
      <c r="AB30" s="18">
        <f t="shared" ca="1" si="6"/>
        <v>31.659459094400002</v>
      </c>
      <c r="AC30" s="18">
        <f t="shared" ca="1" si="7"/>
        <v>41.715993159680004</v>
      </c>
      <c r="AD30" s="18">
        <f t="shared" ca="1" si="8"/>
        <v>86.597932228800005</v>
      </c>
      <c r="AE30" s="18">
        <f t="shared" ca="1" si="9"/>
        <v>10.056534065280001</v>
      </c>
      <c r="AF30" s="18">
        <f t="shared" ca="1" si="10"/>
        <v>75.936568320000021</v>
      </c>
      <c r="AG30" t="str">
        <f t="shared" si="3"/>
        <v/>
      </c>
    </row>
    <row r="31" spans="1:33" x14ac:dyDescent="0.3">
      <c r="A31" s="2" t="s">
        <v>26</v>
      </c>
      <c r="B31" t="s">
        <v>737</v>
      </c>
      <c r="C31" t="s">
        <v>738</v>
      </c>
      <c r="D31" t="s">
        <v>651</v>
      </c>
      <c r="E31" s="1" t="s">
        <v>1467</v>
      </c>
      <c r="F31" s="1" t="s">
        <v>465</v>
      </c>
      <c r="G31" s="7">
        <v>29954</v>
      </c>
      <c r="H31" s="7">
        <v>40702</v>
      </c>
      <c r="I31" s="1" t="s">
        <v>1081</v>
      </c>
      <c r="J31" s="47">
        <v>5</v>
      </c>
      <c r="K31" s="47">
        <v>2</v>
      </c>
      <c r="L31" s="49" t="s">
        <v>1424</v>
      </c>
      <c r="M31" s="6" t="s">
        <v>1281</v>
      </c>
      <c r="N31" s="6" t="s">
        <v>1435</v>
      </c>
      <c r="O31" s="6" t="s">
        <v>1446</v>
      </c>
      <c r="P31" s="12" t="s">
        <v>1054</v>
      </c>
      <c r="Q31" s="15" t="str">
        <f>VLOOKUP(P31,functions!$A$2:$H$69,3,FALSE)</f>
        <v>Production assistant</v>
      </c>
      <c r="R31" s="15"/>
      <c r="S31" s="17">
        <f>VLOOKUP(P31,functions!$A$2:$H$69,8,FALSE)</f>
        <v>1</v>
      </c>
      <c r="T31" s="17">
        <f t="shared" ca="1" si="0"/>
        <v>7</v>
      </c>
      <c r="U31" s="18">
        <f ca="1">VLOOKUP(T31,'salary scales'!$A$1:$F$10,S31+1,FALSE)</f>
        <v>1861.13</v>
      </c>
      <c r="V31" s="23">
        <f>VLOOKUP(P31,functions!$A$2:$H$69,5,FALSE)</f>
        <v>1.00064</v>
      </c>
      <c r="X31" s="18">
        <f t="shared" ca="1" si="1"/>
        <v>1862.3211232000001</v>
      </c>
      <c r="Y31" s="18">
        <f t="shared" ca="1" si="2"/>
        <v>148.98568985600002</v>
      </c>
      <c r="Z31" s="18">
        <f t="shared" ca="1" si="4"/>
        <v>995.87124999999992</v>
      </c>
      <c r="AA31" s="18">
        <f t="shared" ca="1" si="5"/>
        <v>144.32988704800002</v>
      </c>
      <c r="AB31" s="18">
        <f t="shared" ca="1" si="6"/>
        <v>31.659459094400002</v>
      </c>
      <c r="AC31" s="18">
        <f t="shared" ca="1" si="7"/>
        <v>41.715993159680004</v>
      </c>
      <c r="AD31" s="18">
        <f t="shared" ca="1" si="8"/>
        <v>86.597932228800005</v>
      </c>
      <c r="AE31" s="18">
        <f t="shared" ca="1" si="9"/>
        <v>10.056534065280001</v>
      </c>
      <c r="AF31" s="18">
        <f t="shared" ca="1" si="10"/>
        <v>75.936568320000021</v>
      </c>
      <c r="AG31" t="str">
        <f t="shared" si="3"/>
        <v/>
      </c>
    </row>
    <row r="32" spans="1:33" x14ac:dyDescent="0.3">
      <c r="A32" s="2" t="s">
        <v>27</v>
      </c>
      <c r="B32" t="s">
        <v>985</v>
      </c>
      <c r="C32" t="s">
        <v>740</v>
      </c>
      <c r="D32" t="s">
        <v>652</v>
      </c>
      <c r="E32" s="1" t="s">
        <v>1467</v>
      </c>
      <c r="F32" s="1" t="s">
        <v>465</v>
      </c>
      <c r="G32" s="7">
        <v>26117</v>
      </c>
      <c r="H32" s="7">
        <v>39409</v>
      </c>
      <c r="I32" s="1" t="s">
        <v>1081</v>
      </c>
      <c r="M32" s="6" t="s">
        <v>1281</v>
      </c>
      <c r="N32" s="6" t="s">
        <v>1403</v>
      </c>
      <c r="O32" s="6" t="s">
        <v>1436</v>
      </c>
      <c r="P32" s="12" t="s">
        <v>1001</v>
      </c>
      <c r="Q32" s="15" t="str">
        <f>VLOOKUP(P32,functions!$A$2:$H$69,3,FALSE)</f>
        <v>Secretary</v>
      </c>
      <c r="R32" s="15"/>
      <c r="S32" s="17">
        <f>VLOOKUP(P32,functions!$A$2:$H$69,8,FALSE)</f>
        <v>2</v>
      </c>
      <c r="T32" s="17">
        <f t="shared" ca="1" si="0"/>
        <v>11</v>
      </c>
      <c r="U32" s="18" t="e">
        <f ca="1">VLOOKUP(T32,'salary scales'!$A$1:$F$10,S32+1,FALSE)</f>
        <v>#N/A</v>
      </c>
      <c r="V32" s="23">
        <f>VLOOKUP(P32,functions!$A$2:$H$69,5,FALSE)</f>
        <v>0.6</v>
      </c>
      <c r="X32" s="18" t="e">
        <f t="shared" ca="1" si="1"/>
        <v>#N/A</v>
      </c>
      <c r="Y32" s="18" t="e">
        <f t="shared" ca="1" si="2"/>
        <v>#N/A</v>
      </c>
      <c r="Z32" s="18" t="e">
        <f t="shared" ca="1" si="4"/>
        <v>#N/A</v>
      </c>
      <c r="AA32" s="18" t="e">
        <f t="shared" ca="1" si="5"/>
        <v>#N/A</v>
      </c>
      <c r="AB32" s="18" t="e">
        <f t="shared" ca="1" si="6"/>
        <v>#N/A</v>
      </c>
      <c r="AC32" s="18" t="e">
        <f t="shared" ca="1" si="7"/>
        <v>#N/A</v>
      </c>
      <c r="AD32" s="18" t="e">
        <f t="shared" ca="1" si="8"/>
        <v>#N/A</v>
      </c>
      <c r="AE32" s="18" t="e">
        <f t="shared" ca="1" si="9"/>
        <v>#N/A</v>
      </c>
      <c r="AF32" s="18" t="e">
        <f t="shared" ca="1" si="10"/>
        <v>#N/A</v>
      </c>
      <c r="AG32" t="str">
        <f t="shared" si="3"/>
        <v/>
      </c>
    </row>
    <row r="33" spans="1:33" x14ac:dyDescent="0.3">
      <c r="A33" s="2" t="s">
        <v>28</v>
      </c>
      <c r="B33" t="s">
        <v>737</v>
      </c>
      <c r="C33" t="s">
        <v>739</v>
      </c>
      <c r="D33" t="s">
        <v>414</v>
      </c>
      <c r="E33" s="1" t="s">
        <v>410</v>
      </c>
      <c r="F33" s="1" t="s">
        <v>465</v>
      </c>
      <c r="G33" s="7">
        <v>27306</v>
      </c>
      <c r="H33" s="7">
        <v>39383</v>
      </c>
      <c r="I33" s="1" t="s">
        <v>1081</v>
      </c>
      <c r="M33" s="6" t="s">
        <v>1281</v>
      </c>
      <c r="N33" s="6" t="s">
        <v>1044</v>
      </c>
      <c r="O33" s="6" t="s">
        <v>1274</v>
      </c>
      <c r="P33" s="12" t="s">
        <v>1014</v>
      </c>
      <c r="Q33" s="15" t="str">
        <f>VLOOKUP(P33,functions!$A$2:$H$69,3,FALSE)</f>
        <v>Graphic designer</v>
      </c>
      <c r="R33" s="15"/>
      <c r="S33" s="17">
        <f>VLOOKUP(P33,functions!$A$2:$H$69,8,FALSE)</f>
        <v>4</v>
      </c>
      <c r="T33" s="17">
        <f t="shared" ca="1" si="0"/>
        <v>11</v>
      </c>
      <c r="U33" s="18" t="e">
        <f ca="1">VLOOKUP(T33,'salary scales'!$A$1:$F$10,S33+1,FALSE)</f>
        <v>#N/A</v>
      </c>
      <c r="V33" s="23">
        <f>VLOOKUP(P33,functions!$A$2:$H$69,5,FALSE)</f>
        <v>1</v>
      </c>
      <c r="X33" s="18" t="e">
        <f t="shared" ca="1" si="1"/>
        <v>#N/A</v>
      </c>
      <c r="Y33" s="18" t="e">
        <f t="shared" ca="1" si="2"/>
        <v>#N/A</v>
      </c>
      <c r="Z33" s="18" t="e">
        <f t="shared" ca="1" si="4"/>
        <v>#N/A</v>
      </c>
      <c r="AA33" s="18" t="e">
        <f t="shared" ca="1" si="5"/>
        <v>#N/A</v>
      </c>
      <c r="AB33" s="18" t="e">
        <f t="shared" ca="1" si="6"/>
        <v>#N/A</v>
      </c>
      <c r="AC33" s="18" t="e">
        <f t="shared" ca="1" si="7"/>
        <v>#N/A</v>
      </c>
      <c r="AD33" s="18" t="e">
        <f t="shared" ca="1" si="8"/>
        <v>#N/A</v>
      </c>
      <c r="AE33" s="18" t="e">
        <f t="shared" ca="1" si="9"/>
        <v>#N/A</v>
      </c>
      <c r="AF33" s="18" t="e">
        <f t="shared" ca="1" si="10"/>
        <v>#N/A</v>
      </c>
      <c r="AG33" t="str">
        <f t="shared" si="3"/>
        <v/>
      </c>
    </row>
    <row r="34" spans="1:33" x14ac:dyDescent="0.3">
      <c r="A34" s="2" t="s">
        <v>29</v>
      </c>
      <c r="B34" t="s">
        <v>794</v>
      </c>
      <c r="D34" t="s">
        <v>453</v>
      </c>
      <c r="E34" s="1" t="s">
        <v>410</v>
      </c>
      <c r="F34" s="1" t="s">
        <v>465</v>
      </c>
      <c r="G34" s="7">
        <v>27517</v>
      </c>
      <c r="H34" s="7">
        <v>41192</v>
      </c>
      <c r="I34" s="1" t="s">
        <v>1081</v>
      </c>
      <c r="M34" s="6" t="s">
        <v>1281</v>
      </c>
      <c r="N34" s="6" t="s">
        <v>1438</v>
      </c>
      <c r="O34" s="6" t="s">
        <v>1448</v>
      </c>
      <c r="P34" s="12" t="s">
        <v>1060</v>
      </c>
      <c r="Q34" s="15" t="str">
        <f>VLOOKUP(P34,functions!$A$2:$H$69,3,FALSE)</f>
        <v>Logistics employee loading and unloading</v>
      </c>
      <c r="R34" s="15"/>
      <c r="S34" s="17">
        <f>VLOOKUP(P34,functions!$A$2:$H$69,8,FALSE)</f>
        <v>1</v>
      </c>
      <c r="T34" s="17">
        <f t="shared" ca="1" si="0"/>
        <v>6</v>
      </c>
      <c r="U34" s="18">
        <f ca="1">VLOOKUP(T34,'salary scales'!$A$1:$F$10,S34+1,FALSE)</f>
        <v>1861.13</v>
      </c>
      <c r="V34" s="23">
        <f>VLOOKUP(P34,functions!$A$2:$H$69,5,FALSE)</f>
        <v>1</v>
      </c>
      <c r="X34" s="18">
        <f t="shared" ca="1" si="1"/>
        <v>1861.13</v>
      </c>
      <c r="Y34" s="18">
        <f t="shared" ca="1" si="2"/>
        <v>148.8904</v>
      </c>
      <c r="Z34" s="18">
        <f t="shared" ca="1" si="4"/>
        <v>995.87124999999992</v>
      </c>
      <c r="AA34" s="18">
        <f t="shared" ca="1" si="5"/>
        <v>144.23757500000002</v>
      </c>
      <c r="AB34" s="18">
        <f t="shared" ca="1" si="6"/>
        <v>31.639210000000006</v>
      </c>
      <c r="AC34" s="18">
        <f t="shared" ca="1" si="7"/>
        <v>41.689312000000001</v>
      </c>
      <c r="AD34" s="18">
        <f t="shared" ca="1" si="8"/>
        <v>86.542545000000004</v>
      </c>
      <c r="AE34" s="18">
        <f t="shared" ca="1" si="9"/>
        <v>10.050102000000001</v>
      </c>
      <c r="AF34" s="18">
        <f t="shared" ca="1" si="10"/>
        <v>75.888000000000019</v>
      </c>
      <c r="AG34" t="str">
        <f t="shared" si="3"/>
        <v/>
      </c>
    </row>
    <row r="35" spans="1:33" x14ac:dyDescent="0.3">
      <c r="A35" s="2" t="s">
        <v>30</v>
      </c>
      <c r="B35" t="s">
        <v>775</v>
      </c>
      <c r="D35" t="s">
        <v>439</v>
      </c>
      <c r="E35" s="1" t="s">
        <v>410</v>
      </c>
      <c r="F35" s="1" t="s">
        <v>465</v>
      </c>
      <c r="G35" s="7">
        <v>25461</v>
      </c>
      <c r="H35" s="7">
        <v>41179</v>
      </c>
      <c r="I35" s="1" t="s">
        <v>1081</v>
      </c>
      <c r="J35" s="47">
        <v>1</v>
      </c>
      <c r="K35" s="47">
        <v>1</v>
      </c>
      <c r="L35" s="49" t="s">
        <v>1422</v>
      </c>
      <c r="M35" s="6" t="s">
        <v>1283</v>
      </c>
      <c r="N35" s="6" t="s">
        <v>1440</v>
      </c>
      <c r="O35" s="6" t="s">
        <v>1450</v>
      </c>
      <c r="P35" s="12" t="s">
        <v>1054</v>
      </c>
      <c r="Q35" s="15" t="str">
        <f>VLOOKUP(P35,functions!$A$2:$H$69,3,FALSE)</f>
        <v>Production assistant</v>
      </c>
      <c r="R35" s="15"/>
      <c r="S35" s="17">
        <f>VLOOKUP(P35,functions!$A$2:$H$69,8,FALSE)</f>
        <v>1</v>
      </c>
      <c r="T35" s="17">
        <f t="shared" ca="1" si="0"/>
        <v>6</v>
      </c>
      <c r="U35" s="18">
        <f ca="1">VLOOKUP(T35,'salary scales'!$A$1:$F$10,S35+1,FALSE)</f>
        <v>1861.13</v>
      </c>
      <c r="V35" s="23">
        <f>VLOOKUP(P35,functions!$A$2:$H$69,5,FALSE)</f>
        <v>1.00064</v>
      </c>
      <c r="X35" s="18">
        <f t="shared" ca="1" si="1"/>
        <v>1862.3211232000001</v>
      </c>
      <c r="Y35" s="18">
        <f t="shared" ca="1" si="2"/>
        <v>148.98568985600002</v>
      </c>
      <c r="Z35" s="18">
        <f t="shared" ca="1" si="4"/>
        <v>995.87124999999992</v>
      </c>
      <c r="AA35" s="18">
        <f t="shared" ca="1" si="5"/>
        <v>144.32988704800002</v>
      </c>
      <c r="AB35" s="18">
        <f t="shared" ca="1" si="6"/>
        <v>31.659459094400002</v>
      </c>
      <c r="AC35" s="18">
        <f t="shared" ca="1" si="7"/>
        <v>41.715993159680004</v>
      </c>
      <c r="AD35" s="18">
        <f t="shared" ca="1" si="8"/>
        <v>86.597932228800005</v>
      </c>
      <c r="AE35" s="18">
        <f t="shared" ca="1" si="9"/>
        <v>10.056534065280001</v>
      </c>
      <c r="AF35" s="18">
        <f t="shared" ca="1" si="10"/>
        <v>75.936568320000021</v>
      </c>
      <c r="AG35" t="str">
        <f t="shared" si="3"/>
        <v/>
      </c>
    </row>
    <row r="36" spans="1:33" x14ac:dyDescent="0.3">
      <c r="A36" s="2" t="s">
        <v>31</v>
      </c>
      <c r="B36" t="s">
        <v>751</v>
      </c>
      <c r="C36" t="s">
        <v>733</v>
      </c>
      <c r="D36" t="s">
        <v>663</v>
      </c>
      <c r="E36" s="1" t="s">
        <v>1467</v>
      </c>
      <c r="F36" s="1" t="s">
        <v>465</v>
      </c>
      <c r="G36" s="7">
        <v>27956</v>
      </c>
      <c r="H36" s="7">
        <v>39743</v>
      </c>
      <c r="I36" s="1" t="s">
        <v>1081</v>
      </c>
      <c r="M36" s="6" t="s">
        <v>1281</v>
      </c>
      <c r="N36" s="6" t="s">
        <v>1438</v>
      </c>
      <c r="O36" s="6" t="s">
        <v>1449</v>
      </c>
      <c r="P36" s="12" t="s">
        <v>1057</v>
      </c>
      <c r="Q36" s="15" t="str">
        <f>VLOOKUP(P36,functions!$A$2:$H$69,3,FALSE)</f>
        <v>Forklift driver</v>
      </c>
      <c r="R36" s="15"/>
      <c r="S36" s="17">
        <f>VLOOKUP(P36,functions!$A$2:$H$69,8,FALSE)</f>
        <v>2</v>
      </c>
      <c r="T36" s="17">
        <f t="shared" ca="1" si="0"/>
        <v>10</v>
      </c>
      <c r="U36" s="18" t="e">
        <f ca="1">VLOOKUP(T36,'salary scales'!$A$1:$F$10,S36+1,FALSE)</f>
        <v>#N/A</v>
      </c>
      <c r="V36" s="23">
        <f>VLOOKUP(P36,functions!$A$2:$H$69,5,FALSE)</f>
        <v>1</v>
      </c>
      <c r="X36" s="18" t="e">
        <f t="shared" ca="1" si="1"/>
        <v>#N/A</v>
      </c>
      <c r="Y36" s="18" t="e">
        <f t="shared" ca="1" si="2"/>
        <v>#N/A</v>
      </c>
      <c r="Z36" s="18" t="e">
        <f t="shared" ca="1" si="4"/>
        <v>#N/A</v>
      </c>
      <c r="AA36" s="18" t="e">
        <f t="shared" ca="1" si="5"/>
        <v>#N/A</v>
      </c>
      <c r="AB36" s="18" t="e">
        <f t="shared" ca="1" si="6"/>
        <v>#N/A</v>
      </c>
      <c r="AC36" s="18" t="e">
        <f t="shared" ca="1" si="7"/>
        <v>#N/A</v>
      </c>
      <c r="AD36" s="18" t="e">
        <f t="shared" ca="1" si="8"/>
        <v>#N/A</v>
      </c>
      <c r="AE36" s="18" t="e">
        <f t="shared" ca="1" si="9"/>
        <v>#N/A</v>
      </c>
      <c r="AF36" s="18" t="e">
        <f t="shared" ca="1" si="10"/>
        <v>#N/A</v>
      </c>
      <c r="AG36" t="str">
        <f t="shared" si="3"/>
        <v/>
      </c>
    </row>
    <row r="37" spans="1:33" x14ac:dyDescent="0.3">
      <c r="A37" s="2" t="s">
        <v>32</v>
      </c>
      <c r="B37" t="s">
        <v>751</v>
      </c>
      <c r="C37" t="s">
        <v>733</v>
      </c>
      <c r="D37" t="s">
        <v>424</v>
      </c>
      <c r="E37" s="1" t="s">
        <v>410</v>
      </c>
      <c r="F37" s="1" t="s">
        <v>465</v>
      </c>
      <c r="G37" s="7">
        <v>28235</v>
      </c>
      <c r="H37" s="7">
        <v>40591</v>
      </c>
      <c r="I37" s="1" t="s">
        <v>1081</v>
      </c>
      <c r="J37" s="47">
        <v>4</v>
      </c>
      <c r="K37" s="47">
        <v>2</v>
      </c>
      <c r="L37" s="49" t="s">
        <v>1424</v>
      </c>
      <c r="M37" s="6" t="s">
        <v>1283</v>
      </c>
      <c r="N37" s="6" t="s">
        <v>1282</v>
      </c>
      <c r="O37" s="6" t="s">
        <v>1448</v>
      </c>
      <c r="P37" s="12" t="s">
        <v>1057</v>
      </c>
      <c r="Q37" s="15" t="str">
        <f>VLOOKUP(P37,functions!$A$2:$H$69,3,FALSE)</f>
        <v>Forklift driver</v>
      </c>
      <c r="R37" s="15"/>
      <c r="S37" s="17">
        <f>VLOOKUP(P37,functions!$A$2:$H$69,8,FALSE)</f>
        <v>2</v>
      </c>
      <c r="T37" s="17">
        <f t="shared" ca="1" si="0"/>
        <v>7</v>
      </c>
      <c r="U37" s="18">
        <f ca="1">VLOOKUP(T37,'salary scales'!$A$1:$F$10,S37+1,FALSE)</f>
        <v>1939.17</v>
      </c>
      <c r="V37" s="23">
        <f>VLOOKUP(P37,functions!$A$2:$H$69,5,FALSE)</f>
        <v>1</v>
      </c>
      <c r="X37" s="18">
        <f t="shared" ca="1" si="1"/>
        <v>1939.17</v>
      </c>
      <c r="Y37" s="18">
        <f t="shared" ca="1" si="2"/>
        <v>155.1336</v>
      </c>
      <c r="Z37" s="18">
        <f t="shared" ca="1" si="4"/>
        <v>995.87124999999992</v>
      </c>
      <c r="AA37" s="18">
        <f t="shared" ca="1" si="5"/>
        <v>150.285675</v>
      </c>
      <c r="AB37" s="18">
        <f t="shared" ca="1" si="6"/>
        <v>32.965890000000002</v>
      </c>
      <c r="AC37" s="18">
        <f t="shared" ca="1" si="7"/>
        <v>43.437407999999998</v>
      </c>
      <c r="AD37" s="18">
        <f t="shared" ca="1" si="8"/>
        <v>90.171405000000007</v>
      </c>
      <c r="AE37" s="18">
        <f t="shared" ca="1" si="9"/>
        <v>10.471518000000001</v>
      </c>
      <c r="AF37" s="18">
        <f t="shared" ca="1" si="10"/>
        <v>83.692000000000007</v>
      </c>
      <c r="AG37" t="str">
        <f t="shared" si="3"/>
        <v/>
      </c>
    </row>
    <row r="38" spans="1:33" x14ac:dyDescent="0.3">
      <c r="A38" s="2" t="s">
        <v>33</v>
      </c>
      <c r="B38" t="s">
        <v>812</v>
      </c>
      <c r="D38" t="s">
        <v>696</v>
      </c>
      <c r="E38" s="1" t="s">
        <v>1467</v>
      </c>
      <c r="F38" s="1" t="s">
        <v>465</v>
      </c>
      <c r="G38" s="7">
        <v>24371</v>
      </c>
      <c r="H38" s="7">
        <v>41145</v>
      </c>
      <c r="I38" s="1" t="s">
        <v>1081</v>
      </c>
      <c r="M38" s="6" t="s">
        <v>1281</v>
      </c>
      <c r="N38" s="6" t="s">
        <v>1278</v>
      </c>
      <c r="O38" s="6" t="s">
        <v>1278</v>
      </c>
      <c r="P38" s="12" t="s">
        <v>1038</v>
      </c>
      <c r="Q38" s="15" t="str">
        <f>VLOOKUP(P38,functions!$A$2:$H$69,3,FALSE)</f>
        <v>Handbook administrator</v>
      </c>
      <c r="R38" s="15"/>
      <c r="S38" s="17">
        <f>VLOOKUP(P38,functions!$A$2:$H$69,8,FALSE)</f>
        <v>2</v>
      </c>
      <c r="T38" s="17">
        <f t="shared" ca="1" si="0"/>
        <v>6</v>
      </c>
      <c r="U38" s="18">
        <f ca="1">VLOOKUP(T38,'salary scales'!$A$1:$F$10,S38+1,FALSE)</f>
        <v>1939.17</v>
      </c>
      <c r="V38" s="23">
        <f>VLOOKUP(P38,functions!$A$2:$H$69,5,FALSE)</f>
        <v>1</v>
      </c>
      <c r="X38" s="18">
        <f t="shared" ca="1" si="1"/>
        <v>1939.17</v>
      </c>
      <c r="Y38" s="18">
        <f t="shared" ca="1" si="2"/>
        <v>155.1336</v>
      </c>
      <c r="Z38" s="18">
        <f t="shared" ca="1" si="4"/>
        <v>995.87124999999992</v>
      </c>
      <c r="AA38" s="18">
        <f t="shared" ca="1" si="5"/>
        <v>150.285675</v>
      </c>
      <c r="AB38" s="18">
        <f t="shared" ca="1" si="6"/>
        <v>32.965890000000002</v>
      </c>
      <c r="AC38" s="18">
        <f t="shared" ca="1" si="7"/>
        <v>43.437407999999998</v>
      </c>
      <c r="AD38" s="18">
        <f t="shared" ca="1" si="8"/>
        <v>90.171405000000007</v>
      </c>
      <c r="AE38" s="18">
        <f t="shared" ca="1" si="9"/>
        <v>10.471518000000001</v>
      </c>
      <c r="AF38" s="18">
        <f t="shared" ca="1" si="10"/>
        <v>83.692000000000007</v>
      </c>
      <c r="AG38" t="str">
        <f t="shared" si="3"/>
        <v/>
      </c>
    </row>
    <row r="39" spans="1:33" x14ac:dyDescent="0.3">
      <c r="A39" s="2" t="s">
        <v>34</v>
      </c>
      <c r="B39" t="s">
        <v>812</v>
      </c>
      <c r="D39" t="s">
        <v>551</v>
      </c>
      <c r="E39" s="1" t="s">
        <v>410</v>
      </c>
      <c r="F39" s="1" t="s">
        <v>465</v>
      </c>
      <c r="G39" s="7">
        <v>30127</v>
      </c>
      <c r="H39" s="7">
        <v>41031</v>
      </c>
      <c r="I39" s="1" t="s">
        <v>1081</v>
      </c>
      <c r="J39" s="47">
        <v>1</v>
      </c>
      <c r="K39" s="47">
        <v>1</v>
      </c>
      <c r="L39" s="49" t="s">
        <v>1422</v>
      </c>
      <c r="M39" s="6" t="s">
        <v>1281</v>
      </c>
      <c r="N39" s="6" t="s">
        <v>1435</v>
      </c>
      <c r="O39" s="6" t="s">
        <v>1446</v>
      </c>
      <c r="P39" s="12" t="s">
        <v>1053</v>
      </c>
      <c r="Q39" s="15" t="str">
        <f>VLOOKUP(P39,functions!$A$2:$H$69,3,FALSE)</f>
        <v>Production worker</v>
      </c>
      <c r="R39" s="15"/>
      <c r="S39" s="17">
        <f>VLOOKUP(P39,functions!$A$2:$H$69,8,FALSE)</f>
        <v>2</v>
      </c>
      <c r="T39" s="17">
        <f t="shared" ca="1" si="0"/>
        <v>6</v>
      </c>
      <c r="U39" s="18">
        <f ca="1">VLOOKUP(T39,'salary scales'!$A$1:$F$10,S39+1,FALSE)</f>
        <v>1939.17</v>
      </c>
      <c r="V39" s="23">
        <f>VLOOKUP(P39,functions!$A$2:$H$69,5,FALSE)</f>
        <v>1.00064</v>
      </c>
      <c r="X39" s="18">
        <f t="shared" ca="1" si="1"/>
        <v>1940.4110688000001</v>
      </c>
      <c r="Y39" s="18">
        <f t="shared" ca="1" si="2"/>
        <v>155.232885504</v>
      </c>
      <c r="Z39" s="18">
        <f t="shared" ca="1" si="4"/>
        <v>995.87124999999992</v>
      </c>
      <c r="AA39" s="18">
        <f t="shared" ca="1" si="5"/>
        <v>150.38185783200001</v>
      </c>
      <c r="AB39" s="18">
        <f t="shared" ca="1" si="6"/>
        <v>32.986988169600004</v>
      </c>
      <c r="AC39" s="18">
        <f t="shared" ca="1" si="7"/>
        <v>43.465207941119999</v>
      </c>
      <c r="AD39" s="18">
        <f t="shared" ca="1" si="8"/>
        <v>90.229114699199997</v>
      </c>
      <c r="AE39" s="18">
        <f t="shared" ca="1" si="9"/>
        <v>10.478219771520001</v>
      </c>
      <c r="AF39" s="18">
        <f t="shared" ca="1" si="10"/>
        <v>83.745562880000023</v>
      </c>
      <c r="AG39" t="str">
        <f t="shared" si="3"/>
        <v/>
      </c>
    </row>
    <row r="40" spans="1:33" x14ac:dyDescent="0.3">
      <c r="A40" s="2" t="s">
        <v>35</v>
      </c>
      <c r="B40" t="s">
        <v>765</v>
      </c>
      <c r="C40" t="s">
        <v>766</v>
      </c>
      <c r="D40" t="s">
        <v>671</v>
      </c>
      <c r="E40" s="1" t="s">
        <v>1467</v>
      </c>
      <c r="F40" s="1" t="s">
        <v>465</v>
      </c>
      <c r="G40" s="7">
        <v>29910</v>
      </c>
      <c r="H40" s="7">
        <v>39713</v>
      </c>
      <c r="I40" s="1" t="s">
        <v>1081</v>
      </c>
      <c r="M40" s="6" t="s">
        <v>1281</v>
      </c>
      <c r="N40" s="6" t="s">
        <v>1438</v>
      </c>
      <c r="O40" s="6" t="s">
        <v>1449</v>
      </c>
      <c r="P40" s="12" t="s">
        <v>1057</v>
      </c>
      <c r="Q40" s="15" t="str">
        <f>VLOOKUP(P40,functions!$A$2:$H$69,3,FALSE)</f>
        <v>Forklift driver</v>
      </c>
      <c r="R40" s="15"/>
      <c r="S40" s="17">
        <f>VLOOKUP(P40,functions!$A$2:$H$69,8,FALSE)</f>
        <v>2</v>
      </c>
      <c r="T40" s="17">
        <f t="shared" ca="1" si="0"/>
        <v>10</v>
      </c>
      <c r="U40" s="18" t="e">
        <f ca="1">VLOOKUP(T40,'salary scales'!$A$1:$F$10,S40+1,FALSE)</f>
        <v>#N/A</v>
      </c>
      <c r="V40" s="23">
        <f>VLOOKUP(P40,functions!$A$2:$H$69,5,FALSE)</f>
        <v>1</v>
      </c>
      <c r="X40" s="18" t="e">
        <f t="shared" ca="1" si="1"/>
        <v>#N/A</v>
      </c>
      <c r="Y40" s="18" t="e">
        <f t="shared" ca="1" si="2"/>
        <v>#N/A</v>
      </c>
      <c r="Z40" s="18" t="e">
        <f t="shared" ca="1" si="4"/>
        <v>#N/A</v>
      </c>
      <c r="AA40" s="18" t="e">
        <f t="shared" ca="1" si="5"/>
        <v>#N/A</v>
      </c>
      <c r="AB40" s="18" t="e">
        <f t="shared" ca="1" si="6"/>
        <v>#N/A</v>
      </c>
      <c r="AC40" s="18" t="e">
        <f t="shared" ca="1" si="7"/>
        <v>#N/A</v>
      </c>
      <c r="AD40" s="18" t="e">
        <f t="shared" ca="1" si="8"/>
        <v>#N/A</v>
      </c>
      <c r="AE40" s="18" t="e">
        <f t="shared" ca="1" si="9"/>
        <v>#N/A</v>
      </c>
      <c r="AF40" s="18" t="e">
        <f t="shared" ca="1" si="10"/>
        <v>#N/A</v>
      </c>
      <c r="AG40" t="str">
        <f t="shared" si="3"/>
        <v/>
      </c>
    </row>
    <row r="41" spans="1:33" x14ac:dyDescent="0.3">
      <c r="A41" s="2" t="s">
        <v>36</v>
      </c>
      <c r="B41" t="s">
        <v>765</v>
      </c>
      <c r="C41" t="s">
        <v>766</v>
      </c>
      <c r="D41" t="s">
        <v>433</v>
      </c>
      <c r="E41" s="1" t="s">
        <v>410</v>
      </c>
      <c r="F41" s="1" t="s">
        <v>465</v>
      </c>
      <c r="G41" s="7">
        <v>21911</v>
      </c>
      <c r="H41" s="7">
        <v>41510</v>
      </c>
      <c r="I41" s="1" t="s">
        <v>1081</v>
      </c>
      <c r="J41" s="47">
        <v>34</v>
      </c>
      <c r="K41" s="47">
        <v>4</v>
      </c>
      <c r="L41" s="49" t="s">
        <v>1291</v>
      </c>
      <c r="M41" s="6" t="s">
        <v>1281</v>
      </c>
      <c r="N41" s="6" t="s">
        <v>1041</v>
      </c>
      <c r="O41" s="6" t="s">
        <v>1275</v>
      </c>
      <c r="P41" s="12" t="s">
        <v>1003</v>
      </c>
      <c r="Q41" s="15" t="str">
        <f>VLOOKUP(P41,functions!$A$2:$H$69,3,FALSE)</f>
        <v>Health and safety coordinator</v>
      </c>
      <c r="R41" s="15"/>
      <c r="S41" s="17">
        <f>VLOOKUP(P41,functions!$A$2:$H$69,8,FALSE)</f>
        <v>4</v>
      </c>
      <c r="T41" s="17">
        <f t="shared" ca="1" si="0"/>
        <v>5</v>
      </c>
      <c r="U41" s="18">
        <f ca="1">VLOOKUP(T41,'salary scales'!$A$1:$F$10,S41+1,FALSE)</f>
        <v>2058.04</v>
      </c>
      <c r="V41" s="23">
        <f>VLOOKUP(P41,functions!$A$2:$H$69,5,FALSE)</f>
        <v>0.8</v>
      </c>
      <c r="X41" s="18">
        <f t="shared" ca="1" si="1"/>
        <v>1646.432</v>
      </c>
      <c r="Y41" s="18">
        <f t="shared" ca="1" si="2"/>
        <v>131.71456000000001</v>
      </c>
      <c r="Z41" s="18">
        <f t="shared" ca="1" si="4"/>
        <v>995.87124999999992</v>
      </c>
      <c r="AA41" s="18">
        <f t="shared" ca="1" si="5"/>
        <v>127.59848</v>
      </c>
      <c r="AB41" s="18">
        <f t="shared" ca="1" si="6"/>
        <v>27.989344000000003</v>
      </c>
      <c r="AC41" s="18">
        <f t="shared" ca="1" si="7"/>
        <v>36.880076799999998</v>
      </c>
      <c r="AD41" s="18">
        <f t="shared" ca="1" si="8"/>
        <v>76.559088000000003</v>
      </c>
      <c r="AE41" s="18">
        <f t="shared" ca="1" si="9"/>
        <v>8.8907328000000003</v>
      </c>
      <c r="AF41" s="18">
        <f t="shared" ca="1" si="10"/>
        <v>76.463200000000001</v>
      </c>
      <c r="AG41">
        <f t="shared" si="3"/>
        <v>1</v>
      </c>
    </row>
    <row r="42" spans="1:33" x14ac:dyDescent="0.3">
      <c r="A42" s="2" t="s">
        <v>37</v>
      </c>
      <c r="B42" t="s">
        <v>767</v>
      </c>
      <c r="C42" t="s">
        <v>733</v>
      </c>
      <c r="D42" t="s">
        <v>610</v>
      </c>
      <c r="E42" s="1" t="s">
        <v>1467</v>
      </c>
      <c r="F42" s="1" t="s">
        <v>465</v>
      </c>
      <c r="G42" s="7">
        <v>24979</v>
      </c>
      <c r="H42" s="7">
        <v>39374</v>
      </c>
      <c r="I42" s="1" t="s">
        <v>1081</v>
      </c>
      <c r="M42" s="6" t="s">
        <v>1281</v>
      </c>
      <c r="N42" s="6" t="s">
        <v>1435</v>
      </c>
      <c r="O42" s="6" t="s">
        <v>1443</v>
      </c>
      <c r="P42" s="12" t="s">
        <v>1053</v>
      </c>
      <c r="Q42" s="15" t="str">
        <f>VLOOKUP(P42,functions!$A$2:$H$69,3,FALSE)</f>
        <v>Production worker</v>
      </c>
      <c r="R42" s="15"/>
      <c r="S42" s="17">
        <f>VLOOKUP(P42,functions!$A$2:$H$69,8,FALSE)</f>
        <v>2</v>
      </c>
      <c r="T42" s="17">
        <f t="shared" ca="1" si="0"/>
        <v>11</v>
      </c>
      <c r="U42" s="18" t="e">
        <f ca="1">VLOOKUP(T42,'salary scales'!$A$1:$F$10,S42+1,FALSE)</f>
        <v>#N/A</v>
      </c>
      <c r="V42" s="23">
        <f>VLOOKUP(P42,functions!$A$2:$H$69,5,FALSE)</f>
        <v>1.00064</v>
      </c>
      <c r="X42" s="18" t="e">
        <f t="shared" ca="1" si="1"/>
        <v>#N/A</v>
      </c>
      <c r="Y42" s="18" t="e">
        <f t="shared" ca="1" si="2"/>
        <v>#N/A</v>
      </c>
      <c r="Z42" s="18" t="e">
        <f t="shared" ca="1" si="4"/>
        <v>#N/A</v>
      </c>
      <c r="AA42" s="18" t="e">
        <f t="shared" ca="1" si="5"/>
        <v>#N/A</v>
      </c>
      <c r="AB42" s="18" t="e">
        <f t="shared" ca="1" si="6"/>
        <v>#N/A</v>
      </c>
      <c r="AC42" s="18" t="e">
        <f t="shared" ca="1" si="7"/>
        <v>#N/A</v>
      </c>
      <c r="AD42" s="18" t="e">
        <f t="shared" ca="1" si="8"/>
        <v>#N/A</v>
      </c>
      <c r="AE42" s="18" t="e">
        <f t="shared" ca="1" si="9"/>
        <v>#N/A</v>
      </c>
      <c r="AF42" s="18" t="e">
        <f t="shared" ca="1" si="10"/>
        <v>#N/A</v>
      </c>
      <c r="AG42" t="str">
        <f t="shared" si="3"/>
        <v/>
      </c>
    </row>
    <row r="43" spans="1:33" x14ac:dyDescent="0.3">
      <c r="A43" s="2" t="s">
        <v>38</v>
      </c>
      <c r="B43" t="s">
        <v>767</v>
      </c>
      <c r="C43" t="s">
        <v>733</v>
      </c>
      <c r="D43" t="s">
        <v>672</v>
      </c>
      <c r="E43" s="1" t="s">
        <v>1467</v>
      </c>
      <c r="F43" s="1" t="s">
        <v>465</v>
      </c>
      <c r="G43" s="7">
        <v>27075</v>
      </c>
      <c r="H43" s="7">
        <v>41027</v>
      </c>
      <c r="I43" s="1" t="s">
        <v>1081</v>
      </c>
      <c r="M43" s="6" t="s">
        <v>1281</v>
      </c>
      <c r="N43" s="6" t="s">
        <v>1438</v>
      </c>
      <c r="O43" s="6" t="s">
        <v>1448</v>
      </c>
      <c r="P43" s="12" t="s">
        <v>1031</v>
      </c>
      <c r="Q43" s="15" t="str">
        <f>VLOOKUP(P43,functions!$A$2:$H$69,3,FALSE)</f>
        <v>Packaging Manager</v>
      </c>
      <c r="R43" s="15"/>
      <c r="S43" s="17">
        <f>VLOOKUP(P43,functions!$A$2:$H$69,8,FALSE)</f>
        <v>2</v>
      </c>
      <c r="T43" s="17">
        <f t="shared" ca="1" si="0"/>
        <v>6</v>
      </c>
      <c r="U43" s="18">
        <f ca="1">VLOOKUP(T43,'salary scales'!$A$1:$F$10,S43+1,FALSE)</f>
        <v>1939.17</v>
      </c>
      <c r="V43" s="23">
        <f>VLOOKUP(P43,functions!$A$2:$H$69,5,FALSE)</f>
        <v>1</v>
      </c>
      <c r="X43" s="18">
        <f t="shared" ca="1" si="1"/>
        <v>1939.17</v>
      </c>
      <c r="Y43" s="18">
        <f t="shared" ca="1" si="2"/>
        <v>155.1336</v>
      </c>
      <c r="Z43" s="18">
        <f t="shared" ca="1" si="4"/>
        <v>995.87124999999992</v>
      </c>
      <c r="AA43" s="18">
        <f t="shared" ca="1" si="5"/>
        <v>150.285675</v>
      </c>
      <c r="AB43" s="18">
        <f t="shared" ca="1" si="6"/>
        <v>32.965890000000002</v>
      </c>
      <c r="AC43" s="18">
        <f t="shared" ca="1" si="7"/>
        <v>43.437407999999998</v>
      </c>
      <c r="AD43" s="18">
        <f t="shared" ca="1" si="8"/>
        <v>90.171405000000007</v>
      </c>
      <c r="AE43" s="18">
        <f t="shared" ca="1" si="9"/>
        <v>10.471518000000001</v>
      </c>
      <c r="AF43" s="18">
        <f t="shared" ca="1" si="10"/>
        <v>83.692000000000007</v>
      </c>
      <c r="AG43" t="str">
        <f t="shared" si="3"/>
        <v/>
      </c>
    </row>
    <row r="44" spans="1:33" x14ac:dyDescent="0.3">
      <c r="A44" s="2" t="s">
        <v>39</v>
      </c>
      <c r="B44" t="s">
        <v>767</v>
      </c>
      <c r="C44" t="s">
        <v>733</v>
      </c>
      <c r="D44" t="s">
        <v>539</v>
      </c>
      <c r="E44" s="1" t="s">
        <v>410</v>
      </c>
      <c r="F44" s="1" t="s">
        <v>465</v>
      </c>
      <c r="G44" s="7">
        <v>19652</v>
      </c>
      <c r="H44" s="7">
        <v>39365</v>
      </c>
      <c r="I44" s="1" t="s">
        <v>1081</v>
      </c>
      <c r="J44" s="47">
        <v>10</v>
      </c>
      <c r="K44" s="47">
        <v>4</v>
      </c>
      <c r="L44" s="49" t="s">
        <v>1291</v>
      </c>
      <c r="M44" s="6" t="s">
        <v>1281</v>
      </c>
      <c r="N44" s="6" t="s">
        <v>1403</v>
      </c>
      <c r="O44" s="6" t="s">
        <v>1436</v>
      </c>
      <c r="P44" s="12" t="s">
        <v>1287</v>
      </c>
      <c r="Q44" s="15" t="str">
        <f>VLOOKUP(P44,functions!$A$2:$H$69,3,FALSE)</f>
        <v>Head of Facility</v>
      </c>
      <c r="R44" s="15"/>
      <c r="S44" s="17">
        <f>VLOOKUP(P44,functions!$A$2:$H$69,8,FALSE)</f>
        <v>4</v>
      </c>
      <c r="T44" s="17">
        <f t="shared" ca="1" si="0"/>
        <v>11</v>
      </c>
      <c r="U44" s="18" t="e">
        <f ca="1">VLOOKUP(T44,'salary scales'!$A$1:$F$10,S44+1,FALSE)</f>
        <v>#N/A</v>
      </c>
      <c r="V44" s="23">
        <f>VLOOKUP(P44,functions!$A$2:$H$69,5,FALSE)</f>
        <v>1</v>
      </c>
      <c r="X44" s="18" t="e">
        <f t="shared" ca="1" si="1"/>
        <v>#N/A</v>
      </c>
      <c r="Y44" s="18" t="e">
        <f t="shared" ca="1" si="2"/>
        <v>#N/A</v>
      </c>
      <c r="Z44" s="18" t="e">
        <f t="shared" ca="1" si="4"/>
        <v>#N/A</v>
      </c>
      <c r="AA44" s="18" t="e">
        <f t="shared" ca="1" si="5"/>
        <v>#N/A</v>
      </c>
      <c r="AB44" s="18" t="e">
        <f t="shared" ca="1" si="6"/>
        <v>#N/A</v>
      </c>
      <c r="AC44" s="18" t="e">
        <f t="shared" ca="1" si="7"/>
        <v>#N/A</v>
      </c>
      <c r="AD44" s="18" t="e">
        <f t="shared" ca="1" si="8"/>
        <v>#N/A</v>
      </c>
      <c r="AE44" s="18" t="e">
        <f t="shared" ca="1" si="9"/>
        <v>#N/A</v>
      </c>
      <c r="AF44" s="18" t="e">
        <f t="shared" ca="1" si="10"/>
        <v>#N/A</v>
      </c>
      <c r="AG44" t="str">
        <f t="shared" si="3"/>
        <v/>
      </c>
    </row>
    <row r="45" spans="1:33" x14ac:dyDescent="0.3">
      <c r="A45" s="2" t="s">
        <v>40</v>
      </c>
      <c r="B45" t="s">
        <v>767</v>
      </c>
      <c r="C45" t="s">
        <v>733</v>
      </c>
      <c r="D45" t="s">
        <v>434</v>
      </c>
      <c r="E45" s="1" t="s">
        <v>410</v>
      </c>
      <c r="F45" s="1" t="s">
        <v>465</v>
      </c>
      <c r="G45" s="7">
        <v>27502</v>
      </c>
      <c r="H45" s="7">
        <v>41503</v>
      </c>
      <c r="I45" s="1" t="s">
        <v>1081</v>
      </c>
      <c r="M45" s="6" t="s">
        <v>1281</v>
      </c>
      <c r="N45" s="6" t="s">
        <v>1435</v>
      </c>
      <c r="O45" s="6" t="s">
        <v>1446</v>
      </c>
      <c r="P45" s="12" t="s">
        <v>1053</v>
      </c>
      <c r="Q45" s="15" t="str">
        <f>VLOOKUP(P45,functions!$A$2:$H$69,3,FALSE)</f>
        <v>Production worker</v>
      </c>
      <c r="R45" s="15"/>
      <c r="S45" s="17">
        <f>VLOOKUP(P45,functions!$A$2:$H$69,8,FALSE)</f>
        <v>2</v>
      </c>
      <c r="T45" s="17">
        <f t="shared" ca="1" si="0"/>
        <v>5</v>
      </c>
      <c r="U45" s="18">
        <f ca="1">VLOOKUP(T45,'salary scales'!$A$1:$F$10,S45+1,FALSE)</f>
        <v>1899.07</v>
      </c>
      <c r="V45" s="23">
        <f>VLOOKUP(P45,functions!$A$2:$H$69,5,FALSE)</f>
        <v>1.00064</v>
      </c>
      <c r="X45" s="18">
        <f t="shared" ca="1" si="1"/>
        <v>1900.2854047999999</v>
      </c>
      <c r="Y45" s="18">
        <f t="shared" ca="1" si="2"/>
        <v>152.022832384</v>
      </c>
      <c r="Z45" s="18">
        <f t="shared" ca="1" si="4"/>
        <v>995.87124999999992</v>
      </c>
      <c r="AA45" s="18">
        <f t="shared" ca="1" si="5"/>
        <v>147.27211887199999</v>
      </c>
      <c r="AB45" s="18">
        <f t="shared" ca="1" si="6"/>
        <v>32.304851881600001</v>
      </c>
      <c r="AC45" s="18">
        <f t="shared" ca="1" si="7"/>
        <v>42.566393067519996</v>
      </c>
      <c r="AD45" s="18">
        <f t="shared" ca="1" si="8"/>
        <v>88.363271323199996</v>
      </c>
      <c r="AE45" s="18">
        <f t="shared" ca="1" si="9"/>
        <v>10.261541185920001</v>
      </c>
      <c r="AF45" s="18">
        <f t="shared" ca="1" si="10"/>
        <v>79.732996479999997</v>
      </c>
      <c r="AG45" t="str">
        <f t="shared" si="3"/>
        <v/>
      </c>
    </row>
    <row r="46" spans="1:33" x14ac:dyDescent="0.3">
      <c r="A46" s="2" t="s">
        <v>41</v>
      </c>
      <c r="B46" t="s">
        <v>976</v>
      </c>
      <c r="C46" t="s">
        <v>855</v>
      </c>
      <c r="D46" t="s">
        <v>644</v>
      </c>
      <c r="E46" s="1" t="s">
        <v>410</v>
      </c>
      <c r="F46" s="1" t="s">
        <v>465</v>
      </c>
      <c r="G46" s="7">
        <v>21771</v>
      </c>
      <c r="H46" s="7">
        <v>39831</v>
      </c>
      <c r="I46" s="1" t="s">
        <v>1081</v>
      </c>
      <c r="M46" s="6" t="s">
        <v>1281</v>
      </c>
      <c r="N46" s="6" t="s">
        <v>1041</v>
      </c>
      <c r="O46" s="6" t="s">
        <v>1454</v>
      </c>
      <c r="P46" s="12" t="s">
        <v>1000</v>
      </c>
      <c r="Q46" s="15" t="str">
        <f>VLOOKUP(P46,functions!$A$2:$H$69,3,FALSE)</f>
        <v>Personell Officer</v>
      </c>
      <c r="R46" s="15"/>
      <c r="S46" s="17">
        <f>VLOOKUP(P46,functions!$A$2:$H$69,8,FALSE)</f>
        <v>4</v>
      </c>
      <c r="T46" s="17">
        <f t="shared" ca="1" si="0"/>
        <v>9</v>
      </c>
      <c r="U46" s="18">
        <f ca="1">VLOOKUP(T46,'salary scales'!$A$1:$F$10,S46+1,FALSE)</f>
        <v>2277.9499999999998</v>
      </c>
      <c r="V46" s="23">
        <f>VLOOKUP(P46,functions!$A$2:$H$69,5,FALSE)</f>
        <v>1</v>
      </c>
      <c r="X46" s="18">
        <f t="shared" ca="1" si="1"/>
        <v>2277.9499999999998</v>
      </c>
      <c r="Y46" s="18">
        <f t="shared" ca="1" si="2"/>
        <v>182.23599999999999</v>
      </c>
      <c r="Z46" s="18">
        <f t="shared" ca="1" si="4"/>
        <v>995.87124999999992</v>
      </c>
      <c r="AA46" s="18">
        <f t="shared" ca="1" si="5"/>
        <v>176.54112499999999</v>
      </c>
      <c r="AB46" s="18">
        <f t="shared" ca="1" si="6"/>
        <v>38.725149999999999</v>
      </c>
      <c r="AC46" s="18">
        <f t="shared" ca="1" si="7"/>
        <v>51.026079999999993</v>
      </c>
      <c r="AD46" s="18">
        <f t="shared" ca="1" si="8"/>
        <v>105.92467499999999</v>
      </c>
      <c r="AE46" s="18">
        <f t="shared" ca="1" si="9"/>
        <v>12.300929999999999</v>
      </c>
      <c r="AF46" s="18">
        <f t="shared" ca="1" si="10"/>
        <v>117.57</v>
      </c>
      <c r="AG46" t="str">
        <f t="shared" si="3"/>
        <v/>
      </c>
    </row>
    <row r="47" spans="1:33" x14ac:dyDescent="0.3">
      <c r="A47" s="2" t="s">
        <v>42</v>
      </c>
      <c r="B47" t="s">
        <v>967</v>
      </c>
      <c r="D47" t="s">
        <v>635</v>
      </c>
      <c r="E47" s="1" t="s">
        <v>410</v>
      </c>
      <c r="F47" s="1" t="s">
        <v>730</v>
      </c>
      <c r="G47" s="7">
        <v>24059</v>
      </c>
      <c r="H47" s="7">
        <v>40885</v>
      </c>
      <c r="I47" s="1" t="s">
        <v>1081</v>
      </c>
      <c r="J47" s="47">
        <v>7</v>
      </c>
      <c r="K47" s="47">
        <v>1</v>
      </c>
      <c r="L47" s="49" t="s">
        <v>1424</v>
      </c>
      <c r="M47" s="6" t="s">
        <v>1281</v>
      </c>
      <c r="N47" s="6" t="s">
        <v>1335</v>
      </c>
      <c r="O47" s="6" t="s">
        <v>1061</v>
      </c>
      <c r="P47" s="12" t="s">
        <v>1079</v>
      </c>
      <c r="Q47" s="15" t="str">
        <f>VLOOKUP(P47,functions!$A$2:$H$69,3,FALSE)</f>
        <v>Administrative assistant</v>
      </c>
      <c r="R47" s="15"/>
      <c r="S47" s="17">
        <f>VLOOKUP(P47,functions!$A$2:$H$69,8,FALSE)</f>
        <v>3</v>
      </c>
      <c r="T47" s="17">
        <f t="shared" ca="1" si="0"/>
        <v>7</v>
      </c>
      <c r="U47" s="18">
        <f ca="1">VLOOKUP(T47,'salary scales'!$A$1:$F$10,S47+1,FALSE)</f>
        <v>2074.52</v>
      </c>
      <c r="V47" s="23">
        <f>VLOOKUP(P47,functions!$A$2:$H$69,5,FALSE)</f>
        <v>1</v>
      </c>
      <c r="X47" s="18">
        <f t="shared" ca="1" si="1"/>
        <v>2074.52</v>
      </c>
      <c r="Y47" s="18">
        <f t="shared" ca="1" si="2"/>
        <v>165.9616</v>
      </c>
      <c r="Z47" s="18">
        <f t="shared" ca="1" si="4"/>
        <v>995.87124999999992</v>
      </c>
      <c r="AA47" s="18">
        <f t="shared" ca="1" si="5"/>
        <v>160.77529999999999</v>
      </c>
      <c r="AB47" s="18">
        <f t="shared" ca="1" si="6"/>
        <v>35.266840000000002</v>
      </c>
      <c r="AC47" s="18">
        <f t="shared" ca="1" si="7"/>
        <v>46.469248</v>
      </c>
      <c r="AD47" s="18">
        <f t="shared" ca="1" si="8"/>
        <v>96.465180000000004</v>
      </c>
      <c r="AE47" s="18">
        <f t="shared" ca="1" si="9"/>
        <v>11.202408</v>
      </c>
      <c r="AF47" s="18">
        <f t="shared" ca="1" si="10"/>
        <v>97.227000000000004</v>
      </c>
      <c r="AG47" t="str">
        <f t="shared" si="3"/>
        <v/>
      </c>
    </row>
    <row r="48" spans="1:33" x14ac:dyDescent="0.3">
      <c r="A48" s="2" t="s">
        <v>43</v>
      </c>
      <c r="B48" t="s">
        <v>967</v>
      </c>
      <c r="D48" t="s">
        <v>636</v>
      </c>
      <c r="E48" s="1" t="s">
        <v>410</v>
      </c>
      <c r="F48" s="1" t="s">
        <v>730</v>
      </c>
      <c r="G48" s="7">
        <v>22160</v>
      </c>
      <c r="H48" s="7">
        <v>41023</v>
      </c>
      <c r="I48" s="1" t="s">
        <v>1081</v>
      </c>
      <c r="J48" s="47">
        <v>5</v>
      </c>
      <c r="K48" s="47">
        <v>2</v>
      </c>
      <c r="L48" s="49" t="s">
        <v>1424</v>
      </c>
      <c r="M48" s="6" t="s">
        <v>1283</v>
      </c>
      <c r="N48" s="6" t="s">
        <v>1440</v>
      </c>
      <c r="O48" s="6" t="s">
        <v>1450</v>
      </c>
      <c r="P48" s="12" t="s">
        <v>1053</v>
      </c>
      <c r="Q48" s="15" t="str">
        <f>VLOOKUP(P48,functions!$A$2:$H$69,3,FALSE)</f>
        <v>Production worker</v>
      </c>
      <c r="R48" s="15"/>
      <c r="S48" s="17">
        <f>VLOOKUP(P48,functions!$A$2:$H$69,8,FALSE)</f>
        <v>2</v>
      </c>
      <c r="T48" s="17">
        <f t="shared" ca="1" si="0"/>
        <v>6</v>
      </c>
      <c r="U48" s="18">
        <f ca="1">VLOOKUP(T48,'salary scales'!$A$1:$F$10,S48+1,FALSE)</f>
        <v>1939.17</v>
      </c>
      <c r="V48" s="23">
        <f>VLOOKUP(P48,functions!$A$2:$H$69,5,FALSE)</f>
        <v>1.00064</v>
      </c>
      <c r="X48" s="18">
        <f t="shared" ca="1" si="1"/>
        <v>1940.4110688000001</v>
      </c>
      <c r="Y48" s="18">
        <f t="shared" ca="1" si="2"/>
        <v>155.232885504</v>
      </c>
      <c r="Z48" s="18">
        <f t="shared" ca="1" si="4"/>
        <v>995.87124999999992</v>
      </c>
      <c r="AA48" s="18">
        <f t="shared" ca="1" si="5"/>
        <v>150.38185783200001</v>
      </c>
      <c r="AB48" s="18">
        <f t="shared" ca="1" si="6"/>
        <v>32.986988169600004</v>
      </c>
      <c r="AC48" s="18">
        <f t="shared" ca="1" si="7"/>
        <v>43.465207941119999</v>
      </c>
      <c r="AD48" s="18">
        <f t="shared" ca="1" si="8"/>
        <v>90.229114699199997</v>
      </c>
      <c r="AE48" s="18">
        <f t="shared" ca="1" si="9"/>
        <v>10.478219771520001</v>
      </c>
      <c r="AF48" s="18">
        <f t="shared" ca="1" si="10"/>
        <v>83.745562880000023</v>
      </c>
      <c r="AG48" t="str">
        <f t="shared" si="3"/>
        <v/>
      </c>
    </row>
    <row r="49" spans="1:33" x14ac:dyDescent="0.3">
      <c r="A49" s="2" t="s">
        <v>44</v>
      </c>
      <c r="B49" t="s">
        <v>860</v>
      </c>
      <c r="D49" t="s">
        <v>477</v>
      </c>
      <c r="E49" s="1" t="s">
        <v>410</v>
      </c>
      <c r="F49" s="1" t="s">
        <v>465</v>
      </c>
      <c r="G49" s="7">
        <v>27092</v>
      </c>
      <c r="H49" s="7">
        <v>40319</v>
      </c>
      <c r="I49" s="1" t="s">
        <v>1081</v>
      </c>
      <c r="M49" s="6" t="s">
        <v>1281</v>
      </c>
      <c r="N49" s="6" t="s">
        <v>1042</v>
      </c>
      <c r="O49" s="6" t="s">
        <v>1455</v>
      </c>
      <c r="P49" s="12" t="s">
        <v>1007</v>
      </c>
      <c r="Q49" s="15" t="str">
        <f>VLOOKUP(P49,functions!$A$2:$H$69,3,FALSE)</f>
        <v>Website administrator</v>
      </c>
      <c r="R49" s="15"/>
      <c r="S49" s="17">
        <f>VLOOKUP(P49,functions!$A$2:$H$69,8,FALSE)</f>
        <v>3</v>
      </c>
      <c r="T49" s="17">
        <f t="shared" ca="1" si="0"/>
        <v>8</v>
      </c>
      <c r="U49" s="18">
        <f ca="1">VLOOKUP(T49,'salary scales'!$A$1:$F$10,S49+1,FALSE)</f>
        <v>2124.06</v>
      </c>
      <c r="V49" s="23">
        <f>VLOOKUP(P49,functions!$A$2:$H$69,5,FALSE)</f>
        <v>1</v>
      </c>
      <c r="X49" s="18">
        <f t="shared" ca="1" si="1"/>
        <v>2124.06</v>
      </c>
      <c r="Y49" s="18">
        <f t="shared" ca="1" si="2"/>
        <v>169.9248</v>
      </c>
      <c r="Z49" s="18">
        <f t="shared" ca="1" si="4"/>
        <v>995.87124999999992</v>
      </c>
      <c r="AA49" s="18">
        <f t="shared" ca="1" si="5"/>
        <v>164.61464999999998</v>
      </c>
      <c r="AB49" s="18">
        <f t="shared" ca="1" si="6"/>
        <v>36.109020000000001</v>
      </c>
      <c r="AC49" s="18">
        <f t="shared" ca="1" si="7"/>
        <v>47.578944</v>
      </c>
      <c r="AD49" s="18">
        <f t="shared" ca="1" si="8"/>
        <v>98.768789999999996</v>
      </c>
      <c r="AE49" s="18">
        <f t="shared" ca="1" si="9"/>
        <v>11.469924000000001</v>
      </c>
      <c r="AF49" s="18">
        <f t="shared" ca="1" si="10"/>
        <v>102.181</v>
      </c>
      <c r="AG49" t="str">
        <f t="shared" si="3"/>
        <v/>
      </c>
    </row>
    <row r="50" spans="1:33" x14ac:dyDescent="0.3">
      <c r="A50" s="2" t="s">
        <v>45</v>
      </c>
      <c r="B50" t="s">
        <v>811</v>
      </c>
      <c r="D50" t="s">
        <v>695</v>
      </c>
      <c r="E50" s="1" t="s">
        <v>1467</v>
      </c>
      <c r="F50" s="1" t="s">
        <v>465</v>
      </c>
      <c r="G50" s="7">
        <v>33383</v>
      </c>
      <c r="H50" s="7">
        <v>40456</v>
      </c>
      <c r="I50" s="1" t="s">
        <v>1081</v>
      </c>
      <c r="J50" s="47">
        <v>1</v>
      </c>
      <c r="K50" s="47">
        <v>1</v>
      </c>
      <c r="L50" s="49" t="s">
        <v>1422</v>
      </c>
      <c r="M50" s="6" t="s">
        <v>1283</v>
      </c>
      <c r="N50" s="6" t="s">
        <v>1403</v>
      </c>
      <c r="O50" s="6" t="s">
        <v>1456</v>
      </c>
      <c r="P50" s="12" t="s">
        <v>1001</v>
      </c>
      <c r="Q50" s="15" t="str">
        <f>VLOOKUP(P50,functions!$A$2:$H$69,3,FALSE)</f>
        <v>Secretary</v>
      </c>
      <c r="R50" s="15"/>
      <c r="S50" s="17">
        <f>VLOOKUP(P50,functions!$A$2:$H$69,8,FALSE)</f>
        <v>2</v>
      </c>
      <c r="T50" s="17">
        <f t="shared" ca="1" si="0"/>
        <v>8</v>
      </c>
      <c r="U50" s="18">
        <f ca="1">VLOOKUP(T50,'salary scales'!$A$1:$F$10,S50+1,FALSE)</f>
        <v>1939.17</v>
      </c>
      <c r="V50" s="23">
        <f>VLOOKUP(P50,functions!$A$2:$H$69,5,FALSE)</f>
        <v>0.6</v>
      </c>
      <c r="X50" s="18">
        <f t="shared" ca="1" si="1"/>
        <v>1163.502</v>
      </c>
      <c r="Y50" s="18">
        <f t="shared" ca="1" si="2"/>
        <v>93.080159999999992</v>
      </c>
      <c r="Z50" s="18">
        <f t="shared" ca="1" si="4"/>
        <v>995.87124999999992</v>
      </c>
      <c r="AA50" s="18">
        <f t="shared" ca="1" si="5"/>
        <v>90.171404999999993</v>
      </c>
      <c r="AB50" s="18">
        <f t="shared" ca="1" si="6"/>
        <v>19.779534000000002</v>
      </c>
      <c r="AC50" s="18">
        <f t="shared" ca="1" si="7"/>
        <v>26.062444799999998</v>
      </c>
      <c r="AD50" s="18">
        <f t="shared" ca="1" si="8"/>
        <v>54.102843</v>
      </c>
      <c r="AE50" s="18">
        <f t="shared" ca="1" si="9"/>
        <v>6.2829107999999998</v>
      </c>
      <c r="AF50" s="18">
        <f t="shared" ca="1" si="10"/>
        <v>50.215199999999996</v>
      </c>
      <c r="AG50" t="str">
        <f t="shared" si="3"/>
        <v/>
      </c>
    </row>
    <row r="51" spans="1:33" x14ac:dyDescent="0.3">
      <c r="A51" s="2" t="s">
        <v>46</v>
      </c>
      <c r="B51" t="s">
        <v>811</v>
      </c>
      <c r="D51" t="s">
        <v>463</v>
      </c>
      <c r="E51" s="1" t="s">
        <v>410</v>
      </c>
      <c r="F51" s="1" t="s">
        <v>465</v>
      </c>
      <c r="G51" s="7">
        <v>24617</v>
      </c>
      <c r="H51" s="7">
        <v>40862</v>
      </c>
      <c r="I51" s="1" t="s">
        <v>1081</v>
      </c>
      <c r="M51" s="6" t="s">
        <v>1281</v>
      </c>
      <c r="N51" s="6" t="s">
        <v>1435</v>
      </c>
      <c r="O51" s="6" t="s">
        <v>1443</v>
      </c>
      <c r="P51" s="12" t="s">
        <v>1053</v>
      </c>
      <c r="Q51" s="15" t="str">
        <f>VLOOKUP(P51,functions!$A$2:$H$69,3,FALSE)</f>
        <v>Production worker</v>
      </c>
      <c r="R51" s="15"/>
      <c r="S51" s="17">
        <f>VLOOKUP(P51,functions!$A$2:$H$69,8,FALSE)</f>
        <v>2</v>
      </c>
      <c r="T51" s="17">
        <f t="shared" ca="1" si="0"/>
        <v>7</v>
      </c>
      <c r="U51" s="18">
        <f ca="1">VLOOKUP(T51,'salary scales'!$A$1:$F$10,S51+1,FALSE)</f>
        <v>1939.17</v>
      </c>
      <c r="V51" s="23">
        <f>VLOOKUP(P51,functions!$A$2:$H$69,5,FALSE)</f>
        <v>1.00064</v>
      </c>
      <c r="X51" s="18">
        <f t="shared" ca="1" si="1"/>
        <v>1940.4110688000001</v>
      </c>
      <c r="Y51" s="18">
        <f t="shared" ca="1" si="2"/>
        <v>155.232885504</v>
      </c>
      <c r="Z51" s="18">
        <f t="shared" ca="1" si="4"/>
        <v>995.87124999999992</v>
      </c>
      <c r="AA51" s="18">
        <f t="shared" ca="1" si="5"/>
        <v>150.38185783200001</v>
      </c>
      <c r="AB51" s="18">
        <f t="shared" ca="1" si="6"/>
        <v>32.986988169600004</v>
      </c>
      <c r="AC51" s="18">
        <f t="shared" ca="1" si="7"/>
        <v>43.465207941119999</v>
      </c>
      <c r="AD51" s="18">
        <f t="shared" ca="1" si="8"/>
        <v>90.229114699199997</v>
      </c>
      <c r="AE51" s="18">
        <f t="shared" ca="1" si="9"/>
        <v>10.478219771520001</v>
      </c>
      <c r="AF51" s="18">
        <f t="shared" ca="1" si="10"/>
        <v>83.745562880000023</v>
      </c>
      <c r="AG51" t="str">
        <f t="shared" si="3"/>
        <v/>
      </c>
    </row>
    <row r="52" spans="1:33" x14ac:dyDescent="0.3">
      <c r="A52" s="2" t="s">
        <v>47</v>
      </c>
      <c r="B52" t="s">
        <v>986</v>
      </c>
      <c r="D52" t="s">
        <v>550</v>
      </c>
      <c r="E52" s="1" t="s">
        <v>410</v>
      </c>
      <c r="F52" s="1" t="s">
        <v>466</v>
      </c>
      <c r="G52" s="7">
        <v>26638</v>
      </c>
      <c r="H52" s="7">
        <v>39813</v>
      </c>
      <c r="I52" s="1" t="s">
        <v>1081</v>
      </c>
      <c r="J52" s="47">
        <v>5</v>
      </c>
      <c r="K52" s="47">
        <v>2</v>
      </c>
      <c r="L52" s="49" t="s">
        <v>1424</v>
      </c>
      <c r="M52" s="6" t="s">
        <v>1283</v>
      </c>
      <c r="N52" s="6" t="s">
        <v>1439</v>
      </c>
      <c r="O52" s="6" t="s">
        <v>1457</v>
      </c>
      <c r="P52" s="12" t="s">
        <v>1059</v>
      </c>
      <c r="Q52" s="15" t="str">
        <f>VLOOKUP(P52,functions!$A$2:$H$69,3,FALSE)</f>
        <v>Warehouse worker</v>
      </c>
      <c r="R52" s="15"/>
      <c r="S52" s="17">
        <f>VLOOKUP(P52,functions!$A$2:$H$69,8,FALSE)</f>
        <v>1</v>
      </c>
      <c r="T52" s="17">
        <f t="shared" ca="1" si="0"/>
        <v>10</v>
      </c>
      <c r="U52" s="18" t="e">
        <f ca="1">VLOOKUP(T52,'salary scales'!$A$1:$F$10,S52+1,FALSE)</f>
        <v>#N/A</v>
      </c>
      <c r="V52" s="23">
        <f>VLOOKUP(P52,functions!$A$2:$H$69,5,FALSE)</f>
        <v>1</v>
      </c>
      <c r="X52" s="18" t="e">
        <f t="shared" ca="1" si="1"/>
        <v>#N/A</v>
      </c>
      <c r="Y52" s="18" t="e">
        <f t="shared" ca="1" si="2"/>
        <v>#N/A</v>
      </c>
      <c r="Z52" s="18" t="e">
        <f t="shared" ca="1" si="4"/>
        <v>#N/A</v>
      </c>
      <c r="AA52" s="18" t="e">
        <f t="shared" ca="1" si="5"/>
        <v>#N/A</v>
      </c>
      <c r="AB52" s="18" t="e">
        <f t="shared" ca="1" si="6"/>
        <v>#N/A</v>
      </c>
      <c r="AC52" s="18" t="e">
        <f t="shared" ca="1" si="7"/>
        <v>#N/A</v>
      </c>
      <c r="AD52" s="18" t="e">
        <f t="shared" ca="1" si="8"/>
        <v>#N/A</v>
      </c>
      <c r="AE52" s="18" t="e">
        <f t="shared" ca="1" si="9"/>
        <v>#N/A</v>
      </c>
      <c r="AF52" s="18" t="e">
        <f t="shared" ca="1" si="10"/>
        <v>#N/A</v>
      </c>
      <c r="AG52" t="str">
        <f t="shared" si="3"/>
        <v/>
      </c>
    </row>
    <row r="53" spans="1:33" x14ac:dyDescent="0.3">
      <c r="A53" s="2" t="s">
        <v>48</v>
      </c>
      <c r="B53" t="s">
        <v>841</v>
      </c>
      <c r="C53" t="s">
        <v>842</v>
      </c>
      <c r="D53" t="s">
        <v>501</v>
      </c>
      <c r="E53" s="1" t="s">
        <v>410</v>
      </c>
      <c r="F53" s="1" t="s">
        <v>465</v>
      </c>
      <c r="G53" s="7">
        <v>31334</v>
      </c>
      <c r="H53" s="7">
        <v>40436</v>
      </c>
      <c r="I53" s="1" t="s">
        <v>1081</v>
      </c>
      <c r="M53" s="6" t="s">
        <v>1281</v>
      </c>
      <c r="N53" s="6" t="s">
        <v>1334</v>
      </c>
      <c r="O53" s="6" t="s">
        <v>1458</v>
      </c>
      <c r="P53" s="12" t="s">
        <v>1029</v>
      </c>
      <c r="Q53" s="15" t="str">
        <f>VLOOKUP(P53,functions!$A$2:$H$69,3,FALSE)</f>
        <v>Purchaser packaging</v>
      </c>
      <c r="R53" s="15"/>
      <c r="S53" s="17">
        <f>VLOOKUP(P53,functions!$A$2:$H$69,8,FALSE)</f>
        <v>2</v>
      </c>
      <c r="T53" s="17">
        <f t="shared" ca="1" si="0"/>
        <v>8</v>
      </c>
      <c r="U53" s="18">
        <f ca="1">VLOOKUP(T53,'salary scales'!$A$1:$F$10,S53+1,FALSE)</f>
        <v>1939.17</v>
      </c>
      <c r="V53" s="23">
        <f>VLOOKUP(P53,functions!$A$2:$H$69,5,FALSE)</f>
        <v>1</v>
      </c>
      <c r="X53" s="18">
        <f t="shared" ca="1" si="1"/>
        <v>1939.17</v>
      </c>
      <c r="Y53" s="18">
        <f t="shared" ca="1" si="2"/>
        <v>155.1336</v>
      </c>
      <c r="Z53" s="18">
        <f t="shared" ca="1" si="4"/>
        <v>995.87124999999992</v>
      </c>
      <c r="AA53" s="18">
        <f t="shared" ca="1" si="5"/>
        <v>150.285675</v>
      </c>
      <c r="AB53" s="18">
        <f t="shared" ca="1" si="6"/>
        <v>32.965890000000002</v>
      </c>
      <c r="AC53" s="18">
        <f t="shared" ca="1" si="7"/>
        <v>43.437407999999998</v>
      </c>
      <c r="AD53" s="18">
        <f t="shared" ca="1" si="8"/>
        <v>90.171405000000007</v>
      </c>
      <c r="AE53" s="18">
        <f t="shared" ca="1" si="9"/>
        <v>10.471518000000001</v>
      </c>
      <c r="AF53" s="18">
        <f t="shared" ca="1" si="10"/>
        <v>83.692000000000007</v>
      </c>
      <c r="AG53" t="str">
        <f t="shared" si="3"/>
        <v/>
      </c>
    </row>
    <row r="54" spans="1:33" x14ac:dyDescent="0.3">
      <c r="A54" s="2" t="s">
        <v>49</v>
      </c>
      <c r="B54" t="s">
        <v>841</v>
      </c>
      <c r="C54" t="s">
        <v>842</v>
      </c>
      <c r="D54" t="s">
        <v>428</v>
      </c>
      <c r="E54" s="1" t="s">
        <v>410</v>
      </c>
      <c r="F54" s="1" t="s">
        <v>465</v>
      </c>
      <c r="G54" s="7">
        <v>33600</v>
      </c>
      <c r="H54" s="7">
        <v>41582</v>
      </c>
      <c r="I54" s="1" t="s">
        <v>1081</v>
      </c>
      <c r="M54" s="6" t="s">
        <v>1281</v>
      </c>
      <c r="N54" s="6" t="s">
        <v>1405</v>
      </c>
      <c r="O54" s="6" t="s">
        <v>1280</v>
      </c>
      <c r="P54" s="12" t="s">
        <v>1088</v>
      </c>
      <c r="Q54" s="15" t="str">
        <f>VLOOKUP(P54,functions!$A$2:$H$69,3,FALSE)</f>
        <v>Truck driver</v>
      </c>
      <c r="R54" s="15"/>
      <c r="S54" s="17">
        <f>VLOOKUP(P54,functions!$A$2:$H$69,8,FALSE)</f>
        <v>2</v>
      </c>
      <c r="T54" s="17">
        <f t="shared" ca="1" si="0"/>
        <v>5</v>
      </c>
      <c r="U54" s="18">
        <f ca="1">VLOOKUP(T54,'salary scales'!$A$1:$F$10,S54+1,FALSE)</f>
        <v>1899.07</v>
      </c>
      <c r="V54" s="23">
        <f>VLOOKUP(P54,functions!$A$2:$H$69,5,FALSE)</f>
        <v>1</v>
      </c>
      <c r="X54" s="18">
        <f t="shared" ca="1" si="1"/>
        <v>1899.07</v>
      </c>
      <c r="Y54" s="18">
        <f t="shared" ca="1" si="2"/>
        <v>151.9256</v>
      </c>
      <c r="Z54" s="18">
        <f t="shared" ca="1" si="4"/>
        <v>995.87124999999992</v>
      </c>
      <c r="AA54" s="18">
        <f t="shared" ca="1" si="5"/>
        <v>147.17792499999999</v>
      </c>
      <c r="AB54" s="18">
        <f t="shared" ca="1" si="6"/>
        <v>32.284190000000002</v>
      </c>
      <c r="AC54" s="18">
        <f t="shared" ca="1" si="7"/>
        <v>42.539167999999997</v>
      </c>
      <c r="AD54" s="18">
        <f t="shared" ca="1" si="8"/>
        <v>88.306754999999995</v>
      </c>
      <c r="AE54" s="18">
        <f t="shared" ca="1" si="9"/>
        <v>10.254977999999999</v>
      </c>
      <c r="AF54" s="18">
        <f t="shared" ca="1" si="10"/>
        <v>79.682000000000002</v>
      </c>
      <c r="AG54" t="str">
        <f t="shared" si="3"/>
        <v/>
      </c>
    </row>
    <row r="55" spans="1:33" x14ac:dyDescent="0.3">
      <c r="A55" s="2" t="s">
        <v>50</v>
      </c>
      <c r="B55" t="s">
        <v>806</v>
      </c>
      <c r="D55" t="s">
        <v>691</v>
      </c>
      <c r="E55" s="1" t="s">
        <v>1467</v>
      </c>
      <c r="F55" s="1" t="s">
        <v>465</v>
      </c>
      <c r="G55" s="7">
        <v>23816</v>
      </c>
      <c r="H55" s="7">
        <v>39264</v>
      </c>
      <c r="I55" s="1" t="s">
        <v>1081</v>
      </c>
      <c r="J55" s="47">
        <v>7</v>
      </c>
      <c r="K55" s="47">
        <v>1</v>
      </c>
      <c r="L55" s="49" t="s">
        <v>1289</v>
      </c>
      <c r="M55" s="6" t="s">
        <v>1281</v>
      </c>
      <c r="N55" s="6" t="s">
        <v>1334</v>
      </c>
      <c r="O55" s="6" t="s">
        <v>1277</v>
      </c>
      <c r="P55" s="12" t="s">
        <v>1028</v>
      </c>
      <c r="Q55" s="15" t="str">
        <f>VLOOKUP(P55,functions!$A$2:$H$69,3,FALSE)</f>
        <v>Purchaser machines</v>
      </c>
      <c r="R55" s="15"/>
      <c r="S55" s="17">
        <f>VLOOKUP(P55,functions!$A$2:$H$69,8,FALSE)</f>
        <v>2</v>
      </c>
      <c r="T55" s="17">
        <f t="shared" ca="1" si="0"/>
        <v>11</v>
      </c>
      <c r="U55" s="18" t="e">
        <f ca="1">VLOOKUP(T55,'salary scales'!$A$1:$F$10,S55+1,FALSE)</f>
        <v>#N/A</v>
      </c>
      <c r="V55" s="23">
        <f>VLOOKUP(P55,functions!$A$2:$H$69,5,FALSE)</f>
        <v>1</v>
      </c>
      <c r="X55" s="18" t="e">
        <f t="shared" ca="1" si="1"/>
        <v>#N/A</v>
      </c>
      <c r="Y55" s="18" t="e">
        <f t="shared" ca="1" si="2"/>
        <v>#N/A</v>
      </c>
      <c r="Z55" s="18" t="e">
        <f t="shared" ca="1" si="4"/>
        <v>#N/A</v>
      </c>
      <c r="AA55" s="18" t="e">
        <f t="shared" ca="1" si="5"/>
        <v>#N/A</v>
      </c>
      <c r="AB55" s="18" t="e">
        <f t="shared" ca="1" si="6"/>
        <v>#N/A</v>
      </c>
      <c r="AC55" s="18" t="e">
        <f t="shared" ca="1" si="7"/>
        <v>#N/A</v>
      </c>
      <c r="AD55" s="18" t="e">
        <f t="shared" ca="1" si="8"/>
        <v>#N/A</v>
      </c>
      <c r="AE55" s="18" t="e">
        <f t="shared" ca="1" si="9"/>
        <v>#N/A</v>
      </c>
      <c r="AF55" s="18" t="e">
        <f t="shared" ca="1" si="10"/>
        <v>#N/A</v>
      </c>
      <c r="AG55" t="str">
        <f t="shared" si="3"/>
        <v/>
      </c>
    </row>
    <row r="56" spans="1:33" x14ac:dyDescent="0.3">
      <c r="A56" s="2" t="s">
        <v>51</v>
      </c>
      <c r="B56" t="s">
        <v>742</v>
      </c>
      <c r="C56" t="s">
        <v>743</v>
      </c>
      <c r="D56" t="s">
        <v>655</v>
      </c>
      <c r="E56" s="1" t="s">
        <v>1467</v>
      </c>
      <c r="F56" s="1" t="s">
        <v>465</v>
      </c>
      <c r="G56" s="7">
        <v>23602</v>
      </c>
      <c r="H56" s="7">
        <v>40222</v>
      </c>
      <c r="I56" s="1" t="s">
        <v>1081</v>
      </c>
      <c r="M56" s="6" t="s">
        <v>1281</v>
      </c>
      <c r="N56" s="6" t="s">
        <v>1042</v>
      </c>
      <c r="O56" s="6" t="s">
        <v>1459</v>
      </c>
      <c r="P56" s="12" t="s">
        <v>1005</v>
      </c>
      <c r="Q56" s="15" t="str">
        <f>VLOOKUP(P56,functions!$A$2:$H$69,3,FALSE)</f>
        <v>ICT employee</v>
      </c>
      <c r="R56" s="15" t="s">
        <v>1082</v>
      </c>
      <c r="S56" s="17">
        <f>VLOOKUP(P56,functions!$A$2:$H$69,8,FALSE)</f>
        <v>4</v>
      </c>
      <c r="T56" s="17">
        <f t="shared" ca="1" si="0"/>
        <v>8</v>
      </c>
      <c r="U56" s="18">
        <f ca="1">VLOOKUP(T56,'salary scales'!$A$1:$F$10,S56+1,FALSE)</f>
        <v>2222.98</v>
      </c>
      <c r="V56" s="23">
        <f>VLOOKUP(P56,functions!$A$2:$H$69,5,FALSE)</f>
        <v>1</v>
      </c>
      <c r="X56" s="18">
        <f t="shared" ca="1" si="1"/>
        <v>2222.98</v>
      </c>
      <c r="Y56" s="18">
        <f t="shared" ca="1" si="2"/>
        <v>177.83840000000001</v>
      </c>
      <c r="Z56" s="18">
        <f t="shared" ca="1" si="4"/>
        <v>995.87124999999992</v>
      </c>
      <c r="AA56" s="18">
        <f t="shared" ca="1" si="5"/>
        <v>172.28094999999999</v>
      </c>
      <c r="AB56" s="18">
        <f t="shared" ca="1" si="6"/>
        <v>37.790660000000003</v>
      </c>
      <c r="AC56" s="18">
        <f t="shared" ca="1" si="7"/>
        <v>49.794752000000003</v>
      </c>
      <c r="AD56" s="18">
        <f t="shared" ca="1" si="8"/>
        <v>103.36857000000001</v>
      </c>
      <c r="AE56" s="18">
        <f t="shared" ca="1" si="9"/>
        <v>12.004092</v>
      </c>
      <c r="AF56" s="18">
        <f t="shared" ca="1" si="10"/>
        <v>112.07300000000001</v>
      </c>
      <c r="AG56" t="str">
        <f t="shared" si="3"/>
        <v/>
      </c>
    </row>
    <row r="57" spans="1:33" x14ac:dyDescent="0.3">
      <c r="A57" s="2" t="s">
        <v>52</v>
      </c>
      <c r="B57" t="s">
        <v>742</v>
      </c>
      <c r="C57" t="s">
        <v>743</v>
      </c>
      <c r="D57" t="s">
        <v>416</v>
      </c>
      <c r="E57" s="1" t="s">
        <v>410</v>
      </c>
      <c r="F57" s="1" t="s">
        <v>465</v>
      </c>
      <c r="G57" s="7">
        <v>28065</v>
      </c>
      <c r="H57" s="7">
        <v>39516</v>
      </c>
      <c r="I57" s="1" t="s">
        <v>1081</v>
      </c>
      <c r="J57" s="47">
        <v>1</v>
      </c>
      <c r="K57" s="47">
        <v>1</v>
      </c>
      <c r="L57" s="49" t="s">
        <v>1422</v>
      </c>
      <c r="M57" s="6" t="s">
        <v>1281</v>
      </c>
      <c r="N57" s="6" t="s">
        <v>1438</v>
      </c>
      <c r="O57" s="6" t="s">
        <v>1457</v>
      </c>
      <c r="P57" s="12" t="s">
        <v>1058</v>
      </c>
      <c r="Q57" s="15" t="str">
        <f>VLOOKUP(P57,functions!$A$2:$H$69,3,FALSE)</f>
        <v>Warehouse master</v>
      </c>
      <c r="R57" s="15"/>
      <c r="S57" s="17">
        <f>VLOOKUP(P57,functions!$A$2:$H$69,8,FALSE)</f>
        <v>2</v>
      </c>
      <c r="T57" s="17">
        <f t="shared" ca="1" si="0"/>
        <v>10</v>
      </c>
      <c r="U57" s="18" t="e">
        <f ca="1">VLOOKUP(T57,'salary scales'!$A$1:$F$10,S57+1,FALSE)</f>
        <v>#N/A</v>
      </c>
      <c r="V57" s="23">
        <f>VLOOKUP(P57,functions!$A$2:$H$69,5,FALSE)</f>
        <v>1</v>
      </c>
      <c r="X57" s="18" t="e">
        <f t="shared" ca="1" si="1"/>
        <v>#N/A</v>
      </c>
      <c r="Y57" s="18" t="e">
        <f t="shared" ca="1" si="2"/>
        <v>#N/A</v>
      </c>
      <c r="Z57" s="18" t="e">
        <f t="shared" ca="1" si="4"/>
        <v>#N/A</v>
      </c>
      <c r="AA57" s="18" t="e">
        <f t="shared" ca="1" si="5"/>
        <v>#N/A</v>
      </c>
      <c r="AB57" s="18" t="e">
        <f t="shared" ca="1" si="6"/>
        <v>#N/A</v>
      </c>
      <c r="AC57" s="18" t="e">
        <f t="shared" ca="1" si="7"/>
        <v>#N/A</v>
      </c>
      <c r="AD57" s="18" t="e">
        <f t="shared" ca="1" si="8"/>
        <v>#N/A</v>
      </c>
      <c r="AE57" s="18" t="e">
        <f t="shared" ca="1" si="9"/>
        <v>#N/A</v>
      </c>
      <c r="AF57" s="18" t="e">
        <f t="shared" ca="1" si="10"/>
        <v>#N/A</v>
      </c>
      <c r="AG57" t="str">
        <f t="shared" si="3"/>
        <v/>
      </c>
    </row>
    <row r="58" spans="1:33" x14ac:dyDescent="0.3">
      <c r="A58" s="2" t="s">
        <v>53</v>
      </c>
      <c r="B58" t="s">
        <v>742</v>
      </c>
      <c r="C58" t="s">
        <v>743</v>
      </c>
      <c r="D58" t="s">
        <v>415</v>
      </c>
      <c r="E58" s="1" t="s">
        <v>410</v>
      </c>
      <c r="F58" s="1" t="s">
        <v>465</v>
      </c>
      <c r="G58" s="7">
        <v>24448</v>
      </c>
      <c r="H58" s="7">
        <v>41214</v>
      </c>
      <c r="I58" s="1" t="s">
        <v>1420</v>
      </c>
      <c r="J58" s="47">
        <v>2</v>
      </c>
      <c r="K58" s="47">
        <v>1</v>
      </c>
      <c r="L58" s="49" t="s">
        <v>1424</v>
      </c>
      <c r="M58" s="6" t="s">
        <v>1281</v>
      </c>
      <c r="N58" s="6" t="s">
        <v>1435</v>
      </c>
      <c r="O58" s="6" t="s">
        <v>1443</v>
      </c>
      <c r="P58" s="12" t="s">
        <v>1053</v>
      </c>
      <c r="Q58" s="15" t="str">
        <f>VLOOKUP(P58,functions!$A$2:$H$69,3,FALSE)</f>
        <v>Production worker</v>
      </c>
      <c r="R58" s="15"/>
      <c r="S58" s="17">
        <f>VLOOKUP(P58,functions!$A$2:$H$69,8,FALSE)</f>
        <v>2</v>
      </c>
      <c r="T58" s="17">
        <f t="shared" ca="1" si="0"/>
        <v>6</v>
      </c>
      <c r="U58" s="18">
        <f ca="1">VLOOKUP(T58,'salary scales'!$A$1:$F$10,S58+1,FALSE)</f>
        <v>1939.17</v>
      </c>
      <c r="V58" s="23">
        <f>VLOOKUP(P58,functions!$A$2:$H$69,5,FALSE)</f>
        <v>1.00064</v>
      </c>
      <c r="X58" s="18">
        <f t="shared" ca="1" si="1"/>
        <v>1940.4110688000001</v>
      </c>
      <c r="Y58" s="18">
        <f t="shared" ca="1" si="2"/>
        <v>155.232885504</v>
      </c>
      <c r="Z58" s="18">
        <f t="shared" ca="1" si="4"/>
        <v>995.87124999999992</v>
      </c>
      <c r="AA58" s="18">
        <f t="shared" ca="1" si="5"/>
        <v>150.38185783200001</v>
      </c>
      <c r="AB58" s="18">
        <f t="shared" ca="1" si="6"/>
        <v>32.986988169600004</v>
      </c>
      <c r="AC58" s="18">
        <f t="shared" ca="1" si="7"/>
        <v>43.465207941119999</v>
      </c>
      <c r="AD58" s="18">
        <f t="shared" ca="1" si="8"/>
        <v>90.229114699199997</v>
      </c>
      <c r="AE58" s="18">
        <f t="shared" ca="1" si="9"/>
        <v>10.478219771520001</v>
      </c>
      <c r="AF58" s="18">
        <f t="shared" ca="1" si="10"/>
        <v>83.745562880000023</v>
      </c>
      <c r="AG58" t="str">
        <f t="shared" si="3"/>
        <v/>
      </c>
    </row>
    <row r="59" spans="1:33" x14ac:dyDescent="0.3">
      <c r="A59" s="2" t="s">
        <v>54</v>
      </c>
      <c r="B59" t="s">
        <v>742</v>
      </c>
      <c r="C59" t="s">
        <v>743</v>
      </c>
      <c r="D59" t="s">
        <v>417</v>
      </c>
      <c r="E59" s="1" t="s">
        <v>410</v>
      </c>
      <c r="F59" s="1" t="s">
        <v>465</v>
      </c>
      <c r="G59" s="7">
        <v>25271</v>
      </c>
      <c r="H59" s="7">
        <v>40804</v>
      </c>
      <c r="I59" s="1" t="s">
        <v>1081</v>
      </c>
      <c r="M59" s="6" t="s">
        <v>1281</v>
      </c>
      <c r="N59" s="6" t="s">
        <v>1435</v>
      </c>
      <c r="O59" s="6" t="s">
        <v>1443</v>
      </c>
      <c r="P59" s="12" t="s">
        <v>1053</v>
      </c>
      <c r="Q59" s="15" t="str">
        <f>VLOOKUP(P59,functions!$A$2:$H$69,3,FALSE)</f>
        <v>Production worker</v>
      </c>
      <c r="R59" s="15"/>
      <c r="S59" s="17">
        <f>VLOOKUP(P59,functions!$A$2:$H$69,8,FALSE)</f>
        <v>2</v>
      </c>
      <c r="T59" s="17">
        <f t="shared" ca="1" si="0"/>
        <v>7</v>
      </c>
      <c r="U59" s="18">
        <f ca="1">VLOOKUP(T59,'salary scales'!$A$1:$F$10,S59+1,FALSE)</f>
        <v>1939.17</v>
      </c>
      <c r="V59" s="23">
        <f>VLOOKUP(P59,functions!$A$2:$H$69,5,FALSE)</f>
        <v>1.00064</v>
      </c>
      <c r="X59" s="18">
        <f t="shared" ca="1" si="1"/>
        <v>1940.4110688000001</v>
      </c>
      <c r="Y59" s="18">
        <f t="shared" ca="1" si="2"/>
        <v>155.232885504</v>
      </c>
      <c r="Z59" s="18">
        <f t="shared" ca="1" si="4"/>
        <v>995.87124999999992</v>
      </c>
      <c r="AA59" s="18">
        <f t="shared" ca="1" si="5"/>
        <v>150.38185783200001</v>
      </c>
      <c r="AB59" s="18">
        <f t="shared" ca="1" si="6"/>
        <v>32.986988169600004</v>
      </c>
      <c r="AC59" s="18">
        <f t="shared" ca="1" si="7"/>
        <v>43.465207941119999</v>
      </c>
      <c r="AD59" s="18">
        <f t="shared" ca="1" si="8"/>
        <v>90.229114699199997</v>
      </c>
      <c r="AE59" s="18">
        <f t="shared" ca="1" si="9"/>
        <v>10.478219771520001</v>
      </c>
      <c r="AF59" s="18">
        <f t="shared" ca="1" si="10"/>
        <v>83.745562880000023</v>
      </c>
      <c r="AG59" t="str">
        <f t="shared" si="3"/>
        <v/>
      </c>
    </row>
    <row r="60" spans="1:33" x14ac:dyDescent="0.3">
      <c r="A60" s="2" t="s">
        <v>55</v>
      </c>
      <c r="B60" t="s">
        <v>758</v>
      </c>
      <c r="D60" t="s">
        <v>665</v>
      </c>
      <c r="E60" s="1" t="s">
        <v>1467</v>
      </c>
      <c r="F60" s="1" t="s">
        <v>465</v>
      </c>
      <c r="G60" s="7">
        <v>21963</v>
      </c>
      <c r="H60" s="7">
        <v>39945</v>
      </c>
      <c r="I60" s="1" t="s">
        <v>1081</v>
      </c>
      <c r="J60" s="47">
        <v>7</v>
      </c>
      <c r="K60" s="47">
        <v>3</v>
      </c>
      <c r="L60" s="49" t="s">
        <v>1426</v>
      </c>
      <c r="M60" s="6" t="s">
        <v>1281</v>
      </c>
      <c r="N60" s="6" t="s">
        <v>1435</v>
      </c>
      <c r="O60" s="6" t="s">
        <v>1443</v>
      </c>
      <c r="P60" s="12" t="s">
        <v>1053</v>
      </c>
      <c r="Q60" s="15" t="str">
        <f>VLOOKUP(P60,functions!$A$2:$H$69,3,FALSE)</f>
        <v>Production worker</v>
      </c>
      <c r="R60" s="15"/>
      <c r="S60" s="17">
        <f>VLOOKUP(P60,functions!$A$2:$H$69,8,FALSE)</f>
        <v>2</v>
      </c>
      <c r="T60" s="17">
        <f t="shared" ca="1" si="0"/>
        <v>9</v>
      </c>
      <c r="U60" s="18">
        <f ca="1">VLOOKUP(T60,'salary scales'!$A$1:$F$10,S60+1,FALSE)</f>
        <v>1939.17</v>
      </c>
      <c r="V60" s="23">
        <f>VLOOKUP(P60,functions!$A$2:$H$69,5,FALSE)</f>
        <v>1.00064</v>
      </c>
      <c r="X60" s="18">
        <f t="shared" ca="1" si="1"/>
        <v>1940.4110688000001</v>
      </c>
      <c r="Y60" s="18">
        <f t="shared" ca="1" si="2"/>
        <v>155.232885504</v>
      </c>
      <c r="Z60" s="18">
        <f t="shared" ca="1" si="4"/>
        <v>995.87124999999992</v>
      </c>
      <c r="AA60" s="18">
        <f t="shared" ca="1" si="5"/>
        <v>150.38185783200001</v>
      </c>
      <c r="AB60" s="18">
        <f t="shared" ca="1" si="6"/>
        <v>32.986988169600004</v>
      </c>
      <c r="AC60" s="18">
        <f t="shared" ca="1" si="7"/>
        <v>43.465207941119999</v>
      </c>
      <c r="AD60" s="18">
        <f t="shared" ca="1" si="8"/>
        <v>90.229114699199997</v>
      </c>
      <c r="AE60" s="18">
        <f t="shared" ca="1" si="9"/>
        <v>10.478219771520001</v>
      </c>
      <c r="AF60" s="18">
        <f t="shared" ca="1" si="10"/>
        <v>83.745562880000023</v>
      </c>
      <c r="AG60" t="str">
        <f t="shared" si="3"/>
        <v/>
      </c>
    </row>
    <row r="61" spans="1:33" x14ac:dyDescent="0.3">
      <c r="A61" s="2" t="s">
        <v>56</v>
      </c>
      <c r="B61" t="s">
        <v>758</v>
      </c>
      <c r="D61" t="s">
        <v>428</v>
      </c>
      <c r="E61" s="1" t="s">
        <v>410</v>
      </c>
      <c r="F61" s="1" t="s">
        <v>465</v>
      </c>
      <c r="G61" s="7">
        <v>22220</v>
      </c>
      <c r="H61" s="7">
        <v>39258</v>
      </c>
      <c r="I61" s="1" t="s">
        <v>1081</v>
      </c>
      <c r="M61" s="6" t="s">
        <v>1281</v>
      </c>
      <c r="N61" s="6" t="s">
        <v>1405</v>
      </c>
      <c r="O61" s="6" t="s">
        <v>1447</v>
      </c>
      <c r="P61" s="12" t="s">
        <v>1070</v>
      </c>
      <c r="Q61" s="15" t="str">
        <f>VLOOKUP(P61,functions!$A$2:$H$69,3,FALSE)</f>
        <v>Employee Technical Service</v>
      </c>
      <c r="R61" s="15"/>
      <c r="S61" s="17">
        <f>VLOOKUP(P61,functions!$A$2:$H$69,8,FALSE)</f>
        <v>2</v>
      </c>
      <c r="T61" s="17">
        <f t="shared" ca="1" si="0"/>
        <v>11</v>
      </c>
      <c r="U61" s="18" t="e">
        <f ca="1">VLOOKUP(T61,'salary scales'!$A$1:$F$10,S61+1,FALSE)</f>
        <v>#N/A</v>
      </c>
      <c r="V61" s="23">
        <f>VLOOKUP(P61,functions!$A$2:$H$69,5,FALSE)</f>
        <v>1</v>
      </c>
      <c r="X61" s="18" t="e">
        <f t="shared" ca="1" si="1"/>
        <v>#N/A</v>
      </c>
      <c r="Y61" s="18" t="e">
        <f t="shared" ca="1" si="2"/>
        <v>#N/A</v>
      </c>
      <c r="Z61" s="18" t="e">
        <f t="shared" ca="1" si="4"/>
        <v>#N/A</v>
      </c>
      <c r="AA61" s="18" t="e">
        <f t="shared" ca="1" si="5"/>
        <v>#N/A</v>
      </c>
      <c r="AB61" s="18" t="e">
        <f t="shared" ca="1" si="6"/>
        <v>#N/A</v>
      </c>
      <c r="AC61" s="18" t="e">
        <f t="shared" ca="1" si="7"/>
        <v>#N/A</v>
      </c>
      <c r="AD61" s="18" t="e">
        <f t="shared" ca="1" si="8"/>
        <v>#N/A</v>
      </c>
      <c r="AE61" s="18" t="e">
        <f t="shared" ca="1" si="9"/>
        <v>#N/A</v>
      </c>
      <c r="AF61" s="18" t="e">
        <f t="shared" ca="1" si="10"/>
        <v>#N/A</v>
      </c>
      <c r="AG61" t="str">
        <f t="shared" si="3"/>
        <v/>
      </c>
    </row>
    <row r="62" spans="1:33" x14ac:dyDescent="0.3">
      <c r="A62" s="2" t="s">
        <v>57</v>
      </c>
      <c r="B62" t="s">
        <v>788</v>
      </c>
      <c r="D62" t="s">
        <v>682</v>
      </c>
      <c r="E62" s="1" t="s">
        <v>1467</v>
      </c>
      <c r="F62" s="1" t="s">
        <v>465</v>
      </c>
      <c r="G62" s="7">
        <v>25621</v>
      </c>
      <c r="H62" s="7">
        <v>39705</v>
      </c>
      <c r="I62" s="1" t="s">
        <v>1081</v>
      </c>
      <c r="M62" s="6" t="s">
        <v>1281</v>
      </c>
      <c r="N62" s="6" t="s">
        <v>1336</v>
      </c>
      <c r="O62" s="6" t="s">
        <v>1460</v>
      </c>
      <c r="P62" s="12" t="s">
        <v>1011</v>
      </c>
      <c r="Q62" s="15" t="str">
        <f>VLOOKUP(P62,functions!$A$2:$H$69,3,FALSE)</f>
        <v>Administrative Employee Debtors</v>
      </c>
      <c r="R62" s="15"/>
      <c r="S62" s="17">
        <f>VLOOKUP(P62,functions!$A$2:$H$69,8,FALSE)</f>
        <v>3</v>
      </c>
      <c r="T62" s="17">
        <f t="shared" ca="1" si="0"/>
        <v>10</v>
      </c>
      <c r="U62" s="18" t="e">
        <f ca="1">VLOOKUP(T62,'salary scales'!$A$1:$F$10,S62+1,FALSE)</f>
        <v>#N/A</v>
      </c>
      <c r="V62" s="23">
        <f>VLOOKUP(P62,functions!$A$2:$H$69,5,FALSE)</f>
        <v>1</v>
      </c>
      <c r="X62" s="18" t="e">
        <f t="shared" ca="1" si="1"/>
        <v>#N/A</v>
      </c>
      <c r="Y62" s="18" t="e">
        <f t="shared" ca="1" si="2"/>
        <v>#N/A</v>
      </c>
      <c r="Z62" s="18" t="e">
        <f t="shared" ca="1" si="4"/>
        <v>#N/A</v>
      </c>
      <c r="AA62" s="18" t="e">
        <f t="shared" ca="1" si="5"/>
        <v>#N/A</v>
      </c>
      <c r="AB62" s="18" t="e">
        <f t="shared" ca="1" si="6"/>
        <v>#N/A</v>
      </c>
      <c r="AC62" s="18" t="e">
        <f t="shared" ca="1" si="7"/>
        <v>#N/A</v>
      </c>
      <c r="AD62" s="18" t="e">
        <f t="shared" ca="1" si="8"/>
        <v>#N/A</v>
      </c>
      <c r="AE62" s="18" t="e">
        <f t="shared" ca="1" si="9"/>
        <v>#N/A</v>
      </c>
      <c r="AF62" s="18" t="e">
        <f t="shared" ca="1" si="10"/>
        <v>#N/A</v>
      </c>
      <c r="AG62" t="str">
        <f t="shared" si="3"/>
        <v/>
      </c>
    </row>
    <row r="63" spans="1:33" x14ac:dyDescent="0.3">
      <c r="A63" s="2" t="s">
        <v>58</v>
      </c>
      <c r="B63" t="s">
        <v>987</v>
      </c>
      <c r="D63" t="s">
        <v>683</v>
      </c>
      <c r="E63" s="1" t="s">
        <v>1467</v>
      </c>
      <c r="F63" s="1" t="s">
        <v>466</v>
      </c>
      <c r="G63" s="7">
        <v>34389</v>
      </c>
      <c r="H63" s="7">
        <v>41034</v>
      </c>
      <c r="I63" s="1" t="s">
        <v>1081</v>
      </c>
      <c r="J63" s="47">
        <v>20</v>
      </c>
      <c r="K63" s="47">
        <v>1</v>
      </c>
      <c r="L63" s="49" t="s">
        <v>1290</v>
      </c>
      <c r="M63" s="6" t="s">
        <v>1281</v>
      </c>
      <c r="N63" s="6" t="s">
        <v>1435</v>
      </c>
      <c r="O63" s="6" t="s">
        <v>1446</v>
      </c>
      <c r="P63" s="12" t="s">
        <v>1053</v>
      </c>
      <c r="Q63" s="15" t="str">
        <f>VLOOKUP(P63,functions!$A$2:$H$69,3,FALSE)</f>
        <v>Production worker</v>
      </c>
      <c r="R63" s="15"/>
      <c r="S63" s="17">
        <f>VLOOKUP(P63,functions!$A$2:$H$69,8,FALSE)</f>
        <v>2</v>
      </c>
      <c r="T63" s="17">
        <f t="shared" ca="1" si="0"/>
        <v>6</v>
      </c>
      <c r="U63" s="18">
        <f ca="1">VLOOKUP(T63,'salary scales'!$A$1:$F$10,S63+1,FALSE)</f>
        <v>1939.17</v>
      </c>
      <c r="V63" s="23">
        <f>VLOOKUP(P63,functions!$A$2:$H$69,5,FALSE)</f>
        <v>1.00064</v>
      </c>
      <c r="X63" s="18">
        <f t="shared" ca="1" si="1"/>
        <v>1940.4110688000001</v>
      </c>
      <c r="Y63" s="18">
        <f t="shared" ca="1" si="2"/>
        <v>155.232885504</v>
      </c>
      <c r="Z63" s="18">
        <f t="shared" ca="1" si="4"/>
        <v>995.87124999999992</v>
      </c>
      <c r="AA63" s="18">
        <f t="shared" ca="1" si="5"/>
        <v>150.38185783200001</v>
      </c>
      <c r="AB63" s="18">
        <f t="shared" ca="1" si="6"/>
        <v>32.986988169600004</v>
      </c>
      <c r="AC63" s="18">
        <f t="shared" ca="1" si="7"/>
        <v>43.465207941119999</v>
      </c>
      <c r="AD63" s="18">
        <f t="shared" ca="1" si="8"/>
        <v>90.229114699199997</v>
      </c>
      <c r="AE63" s="18">
        <f t="shared" ca="1" si="9"/>
        <v>10.478219771520001</v>
      </c>
      <c r="AF63" s="18">
        <f t="shared" ca="1" si="10"/>
        <v>83.745562880000023</v>
      </c>
      <c r="AG63" t="str">
        <f t="shared" si="3"/>
        <v/>
      </c>
    </row>
    <row r="64" spans="1:33" x14ac:dyDescent="0.3">
      <c r="A64" s="2" t="s">
        <v>59</v>
      </c>
      <c r="B64" t="s">
        <v>788</v>
      </c>
      <c r="D64" t="s">
        <v>448</v>
      </c>
      <c r="E64" s="1" t="s">
        <v>410</v>
      </c>
      <c r="F64" s="1" t="s">
        <v>465</v>
      </c>
      <c r="G64" s="7">
        <v>20121</v>
      </c>
      <c r="H64" s="7">
        <v>39984</v>
      </c>
      <c r="I64" s="1" t="s">
        <v>1081</v>
      </c>
      <c r="M64" s="6" t="s">
        <v>1281</v>
      </c>
      <c r="N64" s="6" t="s">
        <v>1435</v>
      </c>
      <c r="O64" s="6" t="s">
        <v>1443</v>
      </c>
      <c r="P64" s="12" t="s">
        <v>1054</v>
      </c>
      <c r="Q64" s="15" t="str">
        <f>VLOOKUP(P64,functions!$A$2:$H$69,3,FALSE)</f>
        <v>Production assistant</v>
      </c>
      <c r="R64" s="15"/>
      <c r="S64" s="17">
        <f>VLOOKUP(P64,functions!$A$2:$H$69,8,FALSE)</f>
        <v>1</v>
      </c>
      <c r="T64" s="17">
        <f t="shared" ca="1" si="0"/>
        <v>9</v>
      </c>
      <c r="U64" s="18">
        <f ca="1">VLOOKUP(T64,'salary scales'!$A$1:$F$10,S64+1,FALSE)</f>
        <v>1861.13</v>
      </c>
      <c r="V64" s="23">
        <f>VLOOKUP(P64,functions!$A$2:$H$69,5,FALSE)</f>
        <v>1.00064</v>
      </c>
      <c r="X64" s="18">
        <f t="shared" ca="1" si="1"/>
        <v>1862.3211232000001</v>
      </c>
      <c r="Y64" s="18">
        <f t="shared" ca="1" si="2"/>
        <v>148.98568985600002</v>
      </c>
      <c r="Z64" s="18">
        <f t="shared" ca="1" si="4"/>
        <v>995.87124999999992</v>
      </c>
      <c r="AA64" s="18">
        <f t="shared" ca="1" si="5"/>
        <v>144.32988704800002</v>
      </c>
      <c r="AB64" s="18">
        <f t="shared" ca="1" si="6"/>
        <v>31.659459094400002</v>
      </c>
      <c r="AC64" s="18">
        <f t="shared" ca="1" si="7"/>
        <v>41.715993159680004</v>
      </c>
      <c r="AD64" s="18">
        <f t="shared" ca="1" si="8"/>
        <v>86.597932228800005</v>
      </c>
      <c r="AE64" s="18">
        <f t="shared" ca="1" si="9"/>
        <v>10.056534065280001</v>
      </c>
      <c r="AF64" s="18">
        <f t="shared" ca="1" si="10"/>
        <v>75.936568320000021</v>
      </c>
      <c r="AG64" t="str">
        <f t="shared" si="3"/>
        <v/>
      </c>
    </row>
    <row r="65" spans="1:33" x14ac:dyDescent="0.3">
      <c r="A65" s="2" t="s">
        <v>60</v>
      </c>
      <c r="B65" t="s">
        <v>788</v>
      </c>
      <c r="D65" t="s">
        <v>449</v>
      </c>
      <c r="E65" s="1" t="s">
        <v>410</v>
      </c>
      <c r="F65" s="1" t="s">
        <v>465</v>
      </c>
      <c r="G65" s="7">
        <v>22269</v>
      </c>
      <c r="H65" s="7">
        <v>41159</v>
      </c>
      <c r="I65" s="1" t="s">
        <v>1081</v>
      </c>
      <c r="M65" s="6" t="s">
        <v>1281</v>
      </c>
      <c r="N65" s="6" t="s">
        <v>1405</v>
      </c>
      <c r="O65" s="6" t="s">
        <v>1447</v>
      </c>
      <c r="P65" s="12" t="s">
        <v>1070</v>
      </c>
      <c r="Q65" s="15" t="str">
        <f>VLOOKUP(P65,functions!$A$2:$H$69,3,FALSE)</f>
        <v>Employee Technical Service</v>
      </c>
      <c r="R65" s="15"/>
      <c r="S65" s="17">
        <f>VLOOKUP(P65,functions!$A$2:$H$69,8,FALSE)</f>
        <v>2</v>
      </c>
      <c r="T65" s="17">
        <f t="shared" ca="1" si="0"/>
        <v>6</v>
      </c>
      <c r="U65" s="18">
        <f ca="1">VLOOKUP(T65,'salary scales'!$A$1:$F$10,S65+1,FALSE)</f>
        <v>1939.17</v>
      </c>
      <c r="V65" s="23">
        <f>VLOOKUP(P65,functions!$A$2:$H$69,5,FALSE)</f>
        <v>1</v>
      </c>
      <c r="X65" s="18">
        <f t="shared" ca="1" si="1"/>
        <v>1939.17</v>
      </c>
      <c r="Y65" s="18">
        <f t="shared" ca="1" si="2"/>
        <v>155.1336</v>
      </c>
      <c r="Z65" s="18">
        <f t="shared" ca="1" si="4"/>
        <v>995.87124999999992</v>
      </c>
      <c r="AA65" s="18">
        <f t="shared" ca="1" si="5"/>
        <v>150.285675</v>
      </c>
      <c r="AB65" s="18">
        <f t="shared" ca="1" si="6"/>
        <v>32.965890000000002</v>
      </c>
      <c r="AC65" s="18">
        <f t="shared" ca="1" si="7"/>
        <v>43.437407999999998</v>
      </c>
      <c r="AD65" s="18">
        <f t="shared" ca="1" si="8"/>
        <v>90.171405000000007</v>
      </c>
      <c r="AE65" s="18">
        <f t="shared" ca="1" si="9"/>
        <v>10.471518000000001</v>
      </c>
      <c r="AF65" s="18">
        <f t="shared" ca="1" si="10"/>
        <v>83.692000000000007</v>
      </c>
      <c r="AG65" t="str">
        <f t="shared" si="3"/>
        <v/>
      </c>
    </row>
    <row r="66" spans="1:33" x14ac:dyDescent="0.3">
      <c r="A66" s="2" t="s">
        <v>61</v>
      </c>
      <c r="B66" t="s">
        <v>869</v>
      </c>
      <c r="C66" t="s">
        <v>743</v>
      </c>
      <c r="D66" t="s">
        <v>722</v>
      </c>
      <c r="E66" s="1" t="s">
        <v>1467</v>
      </c>
      <c r="F66" s="1" t="s">
        <v>465</v>
      </c>
      <c r="G66" s="7">
        <v>26957</v>
      </c>
      <c r="H66" s="7">
        <v>41516</v>
      </c>
      <c r="I66" s="1" t="s">
        <v>1081</v>
      </c>
      <c r="M66" s="6" t="s">
        <v>1281</v>
      </c>
      <c r="N66" s="6" t="s">
        <v>1336</v>
      </c>
      <c r="O66" s="6" t="s">
        <v>1460</v>
      </c>
      <c r="P66" s="12" t="s">
        <v>1011</v>
      </c>
      <c r="Q66" s="15" t="str">
        <f>VLOOKUP(P66,functions!$A$2:$H$69,3,FALSE)</f>
        <v>Administrative Employee Debtors</v>
      </c>
      <c r="R66" s="15"/>
      <c r="S66" s="17">
        <f>VLOOKUP(P66,functions!$A$2:$H$69,8,FALSE)</f>
        <v>3</v>
      </c>
      <c r="T66" s="17">
        <f t="shared" ref="T66:T129" ca="1" si="11">YEAR(TODAY())-YEAR(H66)</f>
        <v>5</v>
      </c>
      <c r="U66" s="18">
        <f ca="1">VLOOKUP(T66,'salary scales'!$A$1:$F$10,S66+1,FALSE)</f>
        <v>1975.67</v>
      </c>
      <c r="V66" s="23">
        <f>VLOOKUP(P66,functions!$A$2:$H$69,5,FALSE)</f>
        <v>1</v>
      </c>
      <c r="X66" s="18">
        <f t="shared" ref="X66:X129" ca="1" si="12">IF(W66="",U66*V66,W66)</f>
        <v>1975.67</v>
      </c>
      <c r="Y66" s="18">
        <f t="shared" ref="Y66:Y129" ca="1" si="13">$Y$415*X66</f>
        <v>158.05360000000002</v>
      </c>
      <c r="Z66" s="18">
        <f t="shared" ca="1" si="4"/>
        <v>995.87124999999992</v>
      </c>
      <c r="AA66" s="18">
        <f t="shared" ca="1" si="5"/>
        <v>153.11442500000001</v>
      </c>
      <c r="AB66" s="18">
        <f t="shared" ca="1" si="6"/>
        <v>33.586390000000002</v>
      </c>
      <c r="AC66" s="18">
        <f t="shared" ca="1" si="7"/>
        <v>44.255008000000004</v>
      </c>
      <c r="AD66" s="18">
        <f t="shared" ca="1" si="8"/>
        <v>91.868655000000004</v>
      </c>
      <c r="AE66" s="18">
        <f t="shared" ca="1" si="9"/>
        <v>10.668618</v>
      </c>
      <c r="AF66" s="18">
        <f t="shared" ca="1" si="10"/>
        <v>87.342000000000013</v>
      </c>
      <c r="AG66" t="str">
        <f t="shared" ref="AG66:AG129" si="14">IF(G66&lt;23012,IF(H66&gt;41275,1,""),"")</f>
        <v/>
      </c>
    </row>
    <row r="67" spans="1:33" x14ac:dyDescent="0.3">
      <c r="A67" s="2" t="s">
        <v>62</v>
      </c>
      <c r="B67" t="s">
        <v>869</v>
      </c>
      <c r="C67" t="s">
        <v>743</v>
      </c>
      <c r="D67" t="s">
        <v>482</v>
      </c>
      <c r="E67" s="1" t="s">
        <v>410</v>
      </c>
      <c r="F67" s="1" t="s">
        <v>465</v>
      </c>
      <c r="G67" s="7">
        <v>33054</v>
      </c>
      <c r="H67" s="7">
        <v>40336</v>
      </c>
      <c r="I67" s="1" t="s">
        <v>1081</v>
      </c>
      <c r="J67" s="47">
        <v>1</v>
      </c>
      <c r="K67" s="47">
        <v>1</v>
      </c>
      <c r="L67" s="49" t="s">
        <v>1423</v>
      </c>
      <c r="M67" s="6" t="s">
        <v>1281</v>
      </c>
      <c r="N67" s="6" t="s">
        <v>1334</v>
      </c>
      <c r="O67" s="6" t="s">
        <v>1458</v>
      </c>
      <c r="P67" s="12" t="s">
        <v>1029</v>
      </c>
      <c r="Q67" s="15" t="str">
        <f>VLOOKUP(P67,functions!$A$2:$H$69,3,FALSE)</f>
        <v>Purchaser packaging</v>
      </c>
      <c r="R67" s="15"/>
      <c r="S67" s="17">
        <f>VLOOKUP(P67,functions!$A$2:$H$69,8,FALSE)</f>
        <v>2</v>
      </c>
      <c r="T67" s="17">
        <f t="shared" ca="1" si="11"/>
        <v>8</v>
      </c>
      <c r="U67" s="18">
        <f ca="1">VLOOKUP(T67,'salary scales'!$A$1:$F$10,S67+1,FALSE)</f>
        <v>1939.17</v>
      </c>
      <c r="V67" s="23">
        <f>VLOOKUP(P67,functions!$A$2:$H$69,5,FALSE)</f>
        <v>1</v>
      </c>
      <c r="X67" s="18">
        <f t="shared" ca="1" si="12"/>
        <v>1939.17</v>
      </c>
      <c r="Y67" s="18">
        <f t="shared" ca="1" si="13"/>
        <v>155.1336</v>
      </c>
      <c r="Z67" s="18">
        <f t="shared" ca="1" si="4"/>
        <v>995.87124999999992</v>
      </c>
      <c r="AA67" s="18">
        <f t="shared" ca="1" si="5"/>
        <v>150.285675</v>
      </c>
      <c r="AB67" s="18">
        <f t="shared" ca="1" si="6"/>
        <v>32.965890000000002</v>
      </c>
      <c r="AC67" s="18">
        <f t="shared" ca="1" si="7"/>
        <v>43.437407999999998</v>
      </c>
      <c r="AD67" s="18">
        <f t="shared" ca="1" si="8"/>
        <v>90.171405000000007</v>
      </c>
      <c r="AE67" s="18">
        <f t="shared" ca="1" si="9"/>
        <v>10.471518000000001</v>
      </c>
      <c r="AF67" s="18">
        <f t="shared" ca="1" si="10"/>
        <v>83.692000000000007</v>
      </c>
      <c r="AG67" t="str">
        <f t="shared" si="14"/>
        <v/>
      </c>
    </row>
    <row r="68" spans="1:33" x14ac:dyDescent="0.3">
      <c r="A68" s="2" t="s">
        <v>63</v>
      </c>
      <c r="B68" t="s">
        <v>980</v>
      </c>
      <c r="D68" t="s">
        <v>620</v>
      </c>
      <c r="E68" s="1" t="s">
        <v>410</v>
      </c>
      <c r="F68" s="1" t="s">
        <v>466</v>
      </c>
      <c r="G68" s="7">
        <v>31337</v>
      </c>
      <c r="H68" s="7">
        <v>39248</v>
      </c>
      <c r="I68" s="1" t="s">
        <v>1081</v>
      </c>
      <c r="M68" s="6" t="s">
        <v>1283</v>
      </c>
      <c r="N68" s="6" t="s">
        <v>1440</v>
      </c>
      <c r="O68" s="6" t="s">
        <v>1450</v>
      </c>
      <c r="P68" s="12" t="s">
        <v>1054</v>
      </c>
      <c r="Q68" s="15" t="str">
        <f>VLOOKUP(P68,functions!$A$2:$H$69,3,FALSE)</f>
        <v>Production assistant</v>
      </c>
      <c r="R68" s="15" t="s">
        <v>1082</v>
      </c>
      <c r="S68" s="17">
        <f>VLOOKUP(P68,functions!$A$2:$H$69,8,FALSE)</f>
        <v>1</v>
      </c>
      <c r="T68" s="17">
        <f t="shared" ca="1" si="11"/>
        <v>11</v>
      </c>
      <c r="U68" s="18" t="e">
        <f ca="1">VLOOKUP(T68,'salary scales'!$A$1:$F$10,S68+1,FALSE)</f>
        <v>#N/A</v>
      </c>
      <c r="V68" s="23">
        <f>VLOOKUP(P68,functions!$A$2:$H$69,5,FALSE)</f>
        <v>1.00064</v>
      </c>
      <c r="X68" s="18" t="e">
        <f t="shared" ca="1" si="12"/>
        <v>#N/A</v>
      </c>
      <c r="Y68" s="18" t="e">
        <f t="shared" ca="1" si="13"/>
        <v>#N/A</v>
      </c>
      <c r="Z68" s="18" t="e">
        <f t="shared" ca="1" si="4"/>
        <v>#N/A</v>
      </c>
      <c r="AA68" s="18" t="e">
        <f t="shared" ca="1" si="5"/>
        <v>#N/A</v>
      </c>
      <c r="AB68" s="18" t="e">
        <f t="shared" ca="1" si="6"/>
        <v>#N/A</v>
      </c>
      <c r="AC68" s="18" t="e">
        <f t="shared" ca="1" si="7"/>
        <v>#N/A</v>
      </c>
      <c r="AD68" s="18" t="e">
        <f t="shared" ca="1" si="8"/>
        <v>#N/A</v>
      </c>
      <c r="AE68" s="18" t="e">
        <f t="shared" ca="1" si="9"/>
        <v>#N/A</v>
      </c>
      <c r="AF68" s="18" t="e">
        <f t="shared" ca="1" si="10"/>
        <v>#N/A</v>
      </c>
      <c r="AG68" t="str">
        <f t="shared" si="14"/>
        <v/>
      </c>
    </row>
    <row r="69" spans="1:33" x14ac:dyDescent="0.3">
      <c r="A69" s="2" t="s">
        <v>64</v>
      </c>
      <c r="B69" t="s">
        <v>965</v>
      </c>
      <c r="D69" t="s">
        <v>623</v>
      </c>
      <c r="E69" s="1" t="s">
        <v>410</v>
      </c>
      <c r="F69" s="1" t="s">
        <v>466</v>
      </c>
      <c r="G69" s="7">
        <v>26069</v>
      </c>
      <c r="H69" s="7">
        <v>41358</v>
      </c>
      <c r="I69" s="1" t="s">
        <v>1081</v>
      </c>
      <c r="J69" s="47">
        <v>5</v>
      </c>
      <c r="K69" s="47">
        <v>2</v>
      </c>
      <c r="L69" s="49" t="s">
        <v>1424</v>
      </c>
      <c r="M69" s="6" t="s">
        <v>1283</v>
      </c>
      <c r="N69" s="6" t="s">
        <v>1440</v>
      </c>
      <c r="O69" s="6" t="s">
        <v>1450</v>
      </c>
      <c r="P69" s="12" t="s">
        <v>1053</v>
      </c>
      <c r="Q69" s="15" t="str">
        <f>VLOOKUP(P69,functions!$A$2:$H$69,3,FALSE)</f>
        <v>Production worker</v>
      </c>
      <c r="R69" s="15" t="s">
        <v>1082</v>
      </c>
      <c r="S69" s="17">
        <f>VLOOKUP(P69,functions!$A$2:$H$69,8,FALSE)</f>
        <v>2</v>
      </c>
      <c r="T69" s="17">
        <f t="shared" ca="1" si="11"/>
        <v>5</v>
      </c>
      <c r="U69" s="18">
        <f ca="1">VLOOKUP(T69,'salary scales'!$A$1:$F$10,S69+1,FALSE)</f>
        <v>1899.07</v>
      </c>
      <c r="V69" s="23">
        <f>VLOOKUP(P69,functions!$A$2:$H$69,5,FALSE)</f>
        <v>1.00064</v>
      </c>
      <c r="X69" s="18">
        <f t="shared" ca="1" si="12"/>
        <v>1900.2854047999999</v>
      </c>
      <c r="Y69" s="18">
        <f t="shared" ca="1" si="13"/>
        <v>152.022832384</v>
      </c>
      <c r="Z69" s="18">
        <f t="shared" ref="Z69:Z132" ca="1" si="15">IF(X69&lt;$Z$415,$Z$414*X69,$Z$414*$Z$415)</f>
        <v>995.87124999999992</v>
      </c>
      <c r="AA69" s="18">
        <f t="shared" ref="AA69:AA132" ca="1" si="16">$AA$415*X69</f>
        <v>147.27211887199999</v>
      </c>
      <c r="AB69" s="18">
        <f t="shared" ref="AB69:AB132" ca="1" si="17">$AB$415*X69</f>
        <v>32.304851881600001</v>
      </c>
      <c r="AC69" s="18">
        <f t="shared" ref="AC69:AC132" ca="1" si="18">$AC$415*X69</f>
        <v>42.566393067519996</v>
      </c>
      <c r="AD69" s="18">
        <f t="shared" ref="AD69:AD132" ca="1" si="19">$AD$415*X69</f>
        <v>88.363271323199996</v>
      </c>
      <c r="AE69" s="18">
        <f t="shared" ref="AE69:AE132" ca="1" si="20">$AE$415*X69</f>
        <v>10.261541185920001</v>
      </c>
      <c r="AF69" s="18">
        <f t="shared" ref="AF69:AF132" ca="1" si="21">$AF$415*(X69-(V69*$AF$414))</f>
        <v>79.732996479999997</v>
      </c>
      <c r="AG69" t="str">
        <f t="shared" si="14"/>
        <v/>
      </c>
    </row>
    <row r="70" spans="1:33" x14ac:dyDescent="0.3">
      <c r="A70" s="2" t="s">
        <v>65</v>
      </c>
      <c r="B70" t="s">
        <v>983</v>
      </c>
      <c r="D70" t="s">
        <v>540</v>
      </c>
      <c r="E70" s="1" t="s">
        <v>410</v>
      </c>
      <c r="F70" s="1" t="s">
        <v>465</v>
      </c>
      <c r="G70" s="7">
        <v>28050</v>
      </c>
      <c r="H70" s="7">
        <v>40896</v>
      </c>
      <c r="I70" s="1" t="s">
        <v>1081</v>
      </c>
      <c r="M70" s="6" t="s">
        <v>1281</v>
      </c>
      <c r="N70" s="6" t="s">
        <v>1435</v>
      </c>
      <c r="O70" s="6" t="s">
        <v>1443</v>
      </c>
      <c r="P70" s="12" t="s">
        <v>1052</v>
      </c>
      <c r="Q70" s="15" t="str">
        <f>VLOOKUP(P70,functions!$A$2:$H$69,3,FALSE)</f>
        <v>Team leader</v>
      </c>
      <c r="R70" s="15" t="s">
        <v>1083</v>
      </c>
      <c r="S70" s="17">
        <f>VLOOKUP(P70,functions!$A$2:$H$69,8,FALSE)</f>
        <v>3</v>
      </c>
      <c r="T70" s="17">
        <f t="shared" ca="1" si="11"/>
        <v>7</v>
      </c>
      <c r="U70" s="18">
        <f ca="1">VLOOKUP(T70,'salary scales'!$A$1:$F$10,S70+1,FALSE)</f>
        <v>2074.52</v>
      </c>
      <c r="V70" s="23">
        <f>VLOOKUP(P70,functions!$A$2:$H$69,5,FALSE)</f>
        <v>1.00064</v>
      </c>
      <c r="X70" s="18">
        <f t="shared" ca="1" si="12"/>
        <v>2075.8476928</v>
      </c>
      <c r="Y70" s="18">
        <f t="shared" ca="1" si="13"/>
        <v>166.067815424</v>
      </c>
      <c r="Z70" s="18">
        <f t="shared" ca="1" si="15"/>
        <v>995.87124999999992</v>
      </c>
      <c r="AA70" s="18">
        <f t="shared" ca="1" si="16"/>
        <v>160.87819619199999</v>
      </c>
      <c r="AB70" s="18">
        <f t="shared" ca="1" si="17"/>
        <v>35.289410777600004</v>
      </c>
      <c r="AC70" s="18">
        <f t="shared" ca="1" si="18"/>
        <v>46.498988318720002</v>
      </c>
      <c r="AD70" s="18">
        <f t="shared" ca="1" si="19"/>
        <v>96.5269177152</v>
      </c>
      <c r="AE70" s="18">
        <f t="shared" ca="1" si="20"/>
        <v>11.20957754112</v>
      </c>
      <c r="AF70" s="18">
        <f t="shared" ca="1" si="21"/>
        <v>97.289225280000011</v>
      </c>
      <c r="AG70" t="str">
        <f t="shared" si="14"/>
        <v/>
      </c>
    </row>
    <row r="71" spans="1:33" x14ac:dyDescent="0.3">
      <c r="A71" s="2" t="s">
        <v>66</v>
      </c>
      <c r="B71" t="s">
        <v>844</v>
      </c>
      <c r="D71" t="s">
        <v>562</v>
      </c>
      <c r="E71" s="1" t="s">
        <v>410</v>
      </c>
      <c r="F71" s="1" t="s">
        <v>465</v>
      </c>
      <c r="G71" s="7">
        <v>23668</v>
      </c>
      <c r="H71" s="7">
        <v>41503</v>
      </c>
      <c r="I71" s="1" t="s">
        <v>1081</v>
      </c>
      <c r="J71" s="47">
        <v>3</v>
      </c>
      <c r="K71" s="47">
        <v>1</v>
      </c>
      <c r="L71" s="49" t="s">
        <v>1424</v>
      </c>
      <c r="M71" s="6" t="s">
        <v>1281</v>
      </c>
      <c r="N71" s="6" t="s">
        <v>1336</v>
      </c>
      <c r="O71" s="6" t="s">
        <v>1461</v>
      </c>
      <c r="P71" s="12" t="s">
        <v>1010</v>
      </c>
      <c r="Q71" s="15" t="str">
        <f>VLOOKUP(P71,functions!$A$2:$H$69,3,FALSE)</f>
        <v>Administrative Employee Creditors</v>
      </c>
      <c r="R71" s="15"/>
      <c r="S71" s="17">
        <f>VLOOKUP(P71,functions!$A$2:$H$69,8,FALSE)</f>
        <v>3</v>
      </c>
      <c r="T71" s="17">
        <f t="shared" ca="1" si="11"/>
        <v>5</v>
      </c>
      <c r="U71" s="18">
        <f ca="1">VLOOKUP(T71,'salary scales'!$A$1:$F$10,S71+1,FALSE)</f>
        <v>1975.67</v>
      </c>
      <c r="V71" s="23">
        <f>VLOOKUP(P71,functions!$A$2:$H$69,5,FALSE)</f>
        <v>1</v>
      </c>
      <c r="X71" s="18">
        <f t="shared" ca="1" si="12"/>
        <v>1975.67</v>
      </c>
      <c r="Y71" s="18">
        <f t="shared" ca="1" si="13"/>
        <v>158.05360000000002</v>
      </c>
      <c r="Z71" s="18">
        <f t="shared" ca="1" si="15"/>
        <v>995.87124999999992</v>
      </c>
      <c r="AA71" s="18">
        <f t="shared" ca="1" si="16"/>
        <v>153.11442500000001</v>
      </c>
      <c r="AB71" s="18">
        <f t="shared" ca="1" si="17"/>
        <v>33.586390000000002</v>
      </c>
      <c r="AC71" s="18">
        <f t="shared" ca="1" si="18"/>
        <v>44.255008000000004</v>
      </c>
      <c r="AD71" s="18">
        <f t="shared" ca="1" si="19"/>
        <v>91.868655000000004</v>
      </c>
      <c r="AE71" s="18">
        <f t="shared" ca="1" si="20"/>
        <v>10.668618</v>
      </c>
      <c r="AF71" s="18">
        <f t="shared" ca="1" si="21"/>
        <v>87.342000000000013</v>
      </c>
      <c r="AG71" t="str">
        <f t="shared" si="14"/>
        <v/>
      </c>
    </row>
    <row r="72" spans="1:33" x14ac:dyDescent="0.3">
      <c r="A72" s="2" t="s">
        <v>67</v>
      </c>
      <c r="B72" t="s">
        <v>844</v>
      </c>
      <c r="D72" t="s">
        <v>431</v>
      </c>
      <c r="E72" s="1" t="s">
        <v>410</v>
      </c>
      <c r="F72" s="1" t="s">
        <v>465</v>
      </c>
      <c r="G72" s="7">
        <v>31794</v>
      </c>
      <c r="H72" s="7">
        <v>39723</v>
      </c>
      <c r="I72" s="1" t="s">
        <v>1420</v>
      </c>
      <c r="J72" s="47">
        <v>2</v>
      </c>
      <c r="K72" s="47">
        <v>1</v>
      </c>
      <c r="L72" s="49" t="s">
        <v>1422</v>
      </c>
      <c r="M72" s="6" t="s">
        <v>1281</v>
      </c>
      <c r="N72" s="6" t="s">
        <v>1435</v>
      </c>
      <c r="O72" s="6" t="s">
        <v>1446</v>
      </c>
      <c r="P72" s="12" t="s">
        <v>1054</v>
      </c>
      <c r="Q72" s="15" t="str">
        <f>VLOOKUP(P72,functions!$A$2:$H$69,3,FALSE)</f>
        <v>Production assistant</v>
      </c>
      <c r="R72" s="15"/>
      <c r="S72" s="17">
        <f>VLOOKUP(P72,functions!$A$2:$H$69,8,FALSE)</f>
        <v>1</v>
      </c>
      <c r="T72" s="17">
        <f t="shared" ca="1" si="11"/>
        <v>10</v>
      </c>
      <c r="U72" s="18" t="e">
        <f ca="1">VLOOKUP(T72,'salary scales'!$A$1:$F$10,S72+1,FALSE)</f>
        <v>#N/A</v>
      </c>
      <c r="V72" s="23">
        <f>VLOOKUP(P72,functions!$A$2:$H$69,5,FALSE)</f>
        <v>1.00064</v>
      </c>
      <c r="X72" s="18" t="e">
        <f t="shared" ca="1" si="12"/>
        <v>#N/A</v>
      </c>
      <c r="Y72" s="18" t="e">
        <f t="shared" ca="1" si="13"/>
        <v>#N/A</v>
      </c>
      <c r="Z72" s="18" t="e">
        <f t="shared" ca="1" si="15"/>
        <v>#N/A</v>
      </c>
      <c r="AA72" s="18" t="e">
        <f t="shared" ca="1" si="16"/>
        <v>#N/A</v>
      </c>
      <c r="AB72" s="18" t="e">
        <f t="shared" ca="1" si="17"/>
        <v>#N/A</v>
      </c>
      <c r="AC72" s="18" t="e">
        <f t="shared" ca="1" si="18"/>
        <v>#N/A</v>
      </c>
      <c r="AD72" s="18" t="e">
        <f t="shared" ca="1" si="19"/>
        <v>#N/A</v>
      </c>
      <c r="AE72" s="18" t="e">
        <f t="shared" ca="1" si="20"/>
        <v>#N/A</v>
      </c>
      <c r="AF72" s="18" t="e">
        <f t="shared" ca="1" si="21"/>
        <v>#N/A</v>
      </c>
      <c r="AG72" t="str">
        <f t="shared" si="14"/>
        <v/>
      </c>
    </row>
    <row r="73" spans="1:33" x14ac:dyDescent="0.3">
      <c r="A73" s="2" t="s">
        <v>68</v>
      </c>
      <c r="B73" t="s">
        <v>982</v>
      </c>
      <c r="D73" t="s">
        <v>647</v>
      </c>
      <c r="E73" s="1" t="s">
        <v>410</v>
      </c>
      <c r="F73" s="1" t="s">
        <v>465</v>
      </c>
      <c r="G73" s="7">
        <v>25060</v>
      </c>
      <c r="H73" s="7">
        <v>39950</v>
      </c>
      <c r="I73" s="1" t="s">
        <v>1081</v>
      </c>
      <c r="M73" s="6" t="s">
        <v>1283</v>
      </c>
      <c r="N73" s="6" t="s">
        <v>1440</v>
      </c>
      <c r="O73" s="6" t="s">
        <v>1450</v>
      </c>
      <c r="P73" s="12" t="s">
        <v>1053</v>
      </c>
      <c r="Q73" s="15" t="str">
        <f>VLOOKUP(P73,functions!$A$2:$H$69,3,FALSE)</f>
        <v>Production worker</v>
      </c>
      <c r="R73" s="15"/>
      <c r="S73" s="17">
        <f>VLOOKUP(P73,functions!$A$2:$H$69,8,FALSE)</f>
        <v>2</v>
      </c>
      <c r="T73" s="17">
        <f t="shared" ca="1" si="11"/>
        <v>9</v>
      </c>
      <c r="U73" s="18">
        <f ca="1">VLOOKUP(T73,'salary scales'!$A$1:$F$10,S73+1,FALSE)</f>
        <v>1939.17</v>
      </c>
      <c r="V73" s="23">
        <f>VLOOKUP(P73,functions!$A$2:$H$69,5,FALSE)</f>
        <v>1.00064</v>
      </c>
      <c r="X73" s="18">
        <f t="shared" ca="1" si="12"/>
        <v>1940.4110688000001</v>
      </c>
      <c r="Y73" s="18">
        <f t="shared" ca="1" si="13"/>
        <v>155.232885504</v>
      </c>
      <c r="Z73" s="18">
        <f t="shared" ca="1" si="15"/>
        <v>995.87124999999992</v>
      </c>
      <c r="AA73" s="18">
        <f t="shared" ca="1" si="16"/>
        <v>150.38185783200001</v>
      </c>
      <c r="AB73" s="18">
        <f t="shared" ca="1" si="17"/>
        <v>32.986988169600004</v>
      </c>
      <c r="AC73" s="18">
        <f t="shared" ca="1" si="18"/>
        <v>43.465207941119999</v>
      </c>
      <c r="AD73" s="18">
        <f t="shared" ca="1" si="19"/>
        <v>90.229114699199997</v>
      </c>
      <c r="AE73" s="18">
        <f t="shared" ca="1" si="20"/>
        <v>10.478219771520001</v>
      </c>
      <c r="AF73" s="18">
        <f t="shared" ca="1" si="21"/>
        <v>83.745562880000023</v>
      </c>
      <c r="AG73" t="str">
        <f t="shared" si="14"/>
        <v/>
      </c>
    </row>
    <row r="74" spans="1:33" x14ac:dyDescent="0.3">
      <c r="A74" s="2" t="s">
        <v>69</v>
      </c>
      <c r="B74" t="s">
        <v>845</v>
      </c>
      <c r="C74" t="s">
        <v>846</v>
      </c>
      <c r="D74" t="s">
        <v>562</v>
      </c>
      <c r="E74" s="1" t="s">
        <v>410</v>
      </c>
      <c r="F74" s="1" t="s">
        <v>465</v>
      </c>
      <c r="G74" s="7">
        <v>31889</v>
      </c>
      <c r="H74" s="7">
        <v>40596</v>
      </c>
      <c r="I74" s="1" t="s">
        <v>1420</v>
      </c>
      <c r="J74" s="47">
        <v>43</v>
      </c>
      <c r="K74" s="47">
        <v>4</v>
      </c>
      <c r="L74" s="49" t="s">
        <v>1422</v>
      </c>
      <c r="M74" s="6" t="s">
        <v>1281</v>
      </c>
      <c r="N74" s="6" t="s">
        <v>1435</v>
      </c>
      <c r="O74" s="6" t="s">
        <v>1446</v>
      </c>
      <c r="P74" s="12" t="s">
        <v>1053</v>
      </c>
      <c r="Q74" s="15" t="str">
        <f>VLOOKUP(P74,functions!$A$2:$H$69,3,FALSE)</f>
        <v>Production worker</v>
      </c>
      <c r="R74" s="15"/>
      <c r="S74" s="17">
        <f>VLOOKUP(P74,functions!$A$2:$H$69,8,FALSE)</f>
        <v>2</v>
      </c>
      <c r="T74" s="17">
        <f t="shared" ca="1" si="11"/>
        <v>7</v>
      </c>
      <c r="U74" s="18">
        <f ca="1">VLOOKUP(T74,'salary scales'!$A$1:$F$10,S74+1,FALSE)</f>
        <v>1939.17</v>
      </c>
      <c r="V74" s="23">
        <f>VLOOKUP(P74,functions!$A$2:$H$69,5,FALSE)</f>
        <v>1.00064</v>
      </c>
      <c r="X74" s="18">
        <f t="shared" ca="1" si="12"/>
        <v>1940.4110688000001</v>
      </c>
      <c r="Y74" s="18">
        <f t="shared" ca="1" si="13"/>
        <v>155.232885504</v>
      </c>
      <c r="Z74" s="18">
        <f t="shared" ca="1" si="15"/>
        <v>995.87124999999992</v>
      </c>
      <c r="AA74" s="18">
        <f t="shared" ca="1" si="16"/>
        <v>150.38185783200001</v>
      </c>
      <c r="AB74" s="18">
        <f t="shared" ca="1" si="17"/>
        <v>32.986988169600004</v>
      </c>
      <c r="AC74" s="18">
        <f t="shared" ca="1" si="18"/>
        <v>43.465207941119999</v>
      </c>
      <c r="AD74" s="18">
        <f t="shared" ca="1" si="19"/>
        <v>90.229114699199997</v>
      </c>
      <c r="AE74" s="18">
        <f t="shared" ca="1" si="20"/>
        <v>10.478219771520001</v>
      </c>
      <c r="AF74" s="18">
        <f t="shared" ca="1" si="21"/>
        <v>83.745562880000023</v>
      </c>
      <c r="AG74" t="str">
        <f t="shared" si="14"/>
        <v/>
      </c>
    </row>
    <row r="75" spans="1:33" x14ac:dyDescent="0.3">
      <c r="A75" s="2" t="s">
        <v>70</v>
      </c>
      <c r="B75" t="s">
        <v>845</v>
      </c>
      <c r="C75" t="s">
        <v>846</v>
      </c>
      <c r="D75" t="s">
        <v>705</v>
      </c>
      <c r="E75" s="1" t="s">
        <v>1467</v>
      </c>
      <c r="F75" s="1" t="s">
        <v>465</v>
      </c>
      <c r="G75" s="7">
        <v>32452</v>
      </c>
      <c r="H75" s="7">
        <v>40815</v>
      </c>
      <c r="I75" s="1" t="s">
        <v>1081</v>
      </c>
      <c r="J75" s="47">
        <v>3</v>
      </c>
      <c r="K75" s="47">
        <v>1</v>
      </c>
      <c r="L75" s="49" t="s">
        <v>1422</v>
      </c>
      <c r="M75" s="6" t="s">
        <v>1281</v>
      </c>
      <c r="N75" s="6" t="s">
        <v>1438</v>
      </c>
      <c r="O75" s="6" t="s">
        <v>1457</v>
      </c>
      <c r="P75" s="12" t="s">
        <v>1059</v>
      </c>
      <c r="Q75" s="15" t="str">
        <f>VLOOKUP(P75,functions!$A$2:$H$69,3,FALSE)</f>
        <v>Warehouse worker</v>
      </c>
      <c r="R75" s="15"/>
      <c r="S75" s="17">
        <f>VLOOKUP(P75,functions!$A$2:$H$69,8,FALSE)</f>
        <v>1</v>
      </c>
      <c r="T75" s="17">
        <f t="shared" ca="1" si="11"/>
        <v>7</v>
      </c>
      <c r="U75" s="18">
        <f ca="1">VLOOKUP(T75,'salary scales'!$A$1:$F$10,S75+1,FALSE)</f>
        <v>1861.13</v>
      </c>
      <c r="V75" s="23">
        <f>VLOOKUP(P75,functions!$A$2:$H$69,5,FALSE)</f>
        <v>1</v>
      </c>
      <c r="X75" s="18">
        <f t="shared" ca="1" si="12"/>
        <v>1861.13</v>
      </c>
      <c r="Y75" s="18">
        <f t="shared" ca="1" si="13"/>
        <v>148.8904</v>
      </c>
      <c r="Z75" s="18">
        <f t="shared" ca="1" si="15"/>
        <v>995.87124999999992</v>
      </c>
      <c r="AA75" s="18">
        <f t="shared" ca="1" si="16"/>
        <v>144.23757500000002</v>
      </c>
      <c r="AB75" s="18">
        <f t="shared" ca="1" si="17"/>
        <v>31.639210000000006</v>
      </c>
      <c r="AC75" s="18">
        <f t="shared" ca="1" si="18"/>
        <v>41.689312000000001</v>
      </c>
      <c r="AD75" s="18">
        <f t="shared" ca="1" si="19"/>
        <v>86.542545000000004</v>
      </c>
      <c r="AE75" s="18">
        <f t="shared" ca="1" si="20"/>
        <v>10.050102000000001</v>
      </c>
      <c r="AF75" s="18">
        <f t="shared" ca="1" si="21"/>
        <v>75.888000000000019</v>
      </c>
      <c r="AG75" t="str">
        <f t="shared" si="14"/>
        <v/>
      </c>
    </row>
    <row r="76" spans="1:33" x14ac:dyDescent="0.3">
      <c r="A76" s="2" t="s">
        <v>71</v>
      </c>
      <c r="B76" s="4" t="s">
        <v>950</v>
      </c>
      <c r="D76" t="s">
        <v>988</v>
      </c>
      <c r="E76" s="1" t="s">
        <v>410</v>
      </c>
      <c r="F76" s="1" t="s">
        <v>468</v>
      </c>
      <c r="G76" s="7">
        <v>22335</v>
      </c>
      <c r="H76" s="7">
        <v>41027</v>
      </c>
      <c r="I76" s="1" t="s">
        <v>1420</v>
      </c>
      <c r="J76" s="47">
        <v>29</v>
      </c>
      <c r="K76" s="47">
        <v>20</v>
      </c>
      <c r="L76" s="49" t="s">
        <v>1422</v>
      </c>
      <c r="M76" s="6" t="s">
        <v>1281</v>
      </c>
      <c r="N76" s="6" t="s">
        <v>1435</v>
      </c>
      <c r="O76" s="6" t="s">
        <v>1443</v>
      </c>
      <c r="P76" s="12" t="s">
        <v>1054</v>
      </c>
      <c r="Q76" s="15" t="str">
        <f>VLOOKUP(P76,functions!$A$2:$H$69,3,FALSE)</f>
        <v>Production assistant</v>
      </c>
      <c r="R76" s="15"/>
      <c r="S76" s="17">
        <f>VLOOKUP(P76,functions!$A$2:$H$69,8,FALSE)</f>
        <v>1</v>
      </c>
      <c r="T76" s="17">
        <f t="shared" ca="1" si="11"/>
        <v>6</v>
      </c>
      <c r="U76" s="18">
        <f ca="1">VLOOKUP(T76,'salary scales'!$A$1:$F$10,S76+1,FALSE)</f>
        <v>1861.13</v>
      </c>
      <c r="V76" s="23">
        <f>VLOOKUP(P76,functions!$A$2:$H$69,5,FALSE)</f>
        <v>1.00064</v>
      </c>
      <c r="X76" s="18">
        <f t="shared" ca="1" si="12"/>
        <v>1862.3211232000001</v>
      </c>
      <c r="Y76" s="18">
        <f t="shared" ca="1" si="13"/>
        <v>148.98568985600002</v>
      </c>
      <c r="Z76" s="18">
        <f t="shared" ca="1" si="15"/>
        <v>995.87124999999992</v>
      </c>
      <c r="AA76" s="18">
        <f t="shared" ca="1" si="16"/>
        <v>144.32988704800002</v>
      </c>
      <c r="AB76" s="18">
        <f t="shared" ca="1" si="17"/>
        <v>31.659459094400002</v>
      </c>
      <c r="AC76" s="18">
        <f t="shared" ca="1" si="18"/>
        <v>41.715993159680004</v>
      </c>
      <c r="AD76" s="18">
        <f t="shared" ca="1" si="19"/>
        <v>86.597932228800005</v>
      </c>
      <c r="AE76" s="18">
        <f t="shared" ca="1" si="20"/>
        <v>10.056534065280001</v>
      </c>
      <c r="AF76" s="18">
        <f t="shared" ca="1" si="21"/>
        <v>75.936568320000021</v>
      </c>
      <c r="AG76" t="str">
        <f t="shared" si="14"/>
        <v/>
      </c>
    </row>
    <row r="77" spans="1:33" x14ac:dyDescent="0.3">
      <c r="A77" s="2" t="s">
        <v>72</v>
      </c>
      <c r="B77" t="s">
        <v>951</v>
      </c>
      <c r="D77" t="s">
        <v>619</v>
      </c>
      <c r="E77" s="1" t="s">
        <v>410</v>
      </c>
      <c r="F77" s="1" t="s">
        <v>465</v>
      </c>
      <c r="G77" s="7">
        <v>25416</v>
      </c>
      <c r="H77" s="7">
        <v>39849</v>
      </c>
      <c r="I77" s="1" t="s">
        <v>1081</v>
      </c>
      <c r="M77" s="6" t="s">
        <v>1281</v>
      </c>
      <c r="N77" s="6" t="s">
        <v>1278</v>
      </c>
      <c r="O77" s="6" t="s">
        <v>1278</v>
      </c>
      <c r="P77" s="12" t="s">
        <v>1039</v>
      </c>
      <c r="Q77" s="15" t="str">
        <f>VLOOKUP(P77,functions!$A$2:$H$69,3,FALSE)</f>
        <v>Assistant laboratory tecnician</v>
      </c>
      <c r="R77" s="15"/>
      <c r="S77" s="17">
        <f>VLOOKUP(P77,functions!$A$2:$H$69,8,FALSE)</f>
        <v>2</v>
      </c>
      <c r="T77" s="17">
        <f t="shared" ca="1" si="11"/>
        <v>9</v>
      </c>
      <c r="U77" s="18">
        <f ca="1">VLOOKUP(T77,'salary scales'!$A$1:$F$10,S77+1,FALSE)</f>
        <v>1939.17</v>
      </c>
      <c r="V77" s="23">
        <f>VLOOKUP(P77,functions!$A$2:$H$69,5,FALSE)</f>
        <v>0.6</v>
      </c>
      <c r="X77" s="18">
        <f t="shared" ca="1" si="12"/>
        <v>1163.502</v>
      </c>
      <c r="Y77" s="18">
        <f t="shared" ca="1" si="13"/>
        <v>93.080159999999992</v>
      </c>
      <c r="Z77" s="18">
        <f t="shared" ca="1" si="15"/>
        <v>995.87124999999992</v>
      </c>
      <c r="AA77" s="18">
        <f t="shared" ca="1" si="16"/>
        <v>90.171404999999993</v>
      </c>
      <c r="AB77" s="18">
        <f t="shared" ca="1" si="17"/>
        <v>19.779534000000002</v>
      </c>
      <c r="AC77" s="18">
        <f t="shared" ca="1" si="18"/>
        <v>26.062444799999998</v>
      </c>
      <c r="AD77" s="18">
        <f t="shared" ca="1" si="19"/>
        <v>54.102843</v>
      </c>
      <c r="AE77" s="18">
        <f t="shared" ca="1" si="20"/>
        <v>6.2829107999999998</v>
      </c>
      <c r="AF77" s="18">
        <f t="shared" ca="1" si="21"/>
        <v>50.215199999999996</v>
      </c>
      <c r="AG77" t="str">
        <f t="shared" si="14"/>
        <v/>
      </c>
    </row>
    <row r="78" spans="1:33" x14ac:dyDescent="0.3">
      <c r="A78" s="2" t="s">
        <v>73</v>
      </c>
      <c r="B78" t="s">
        <v>759</v>
      </c>
      <c r="C78" t="s">
        <v>741</v>
      </c>
      <c r="D78" t="s">
        <v>429</v>
      </c>
      <c r="E78" s="1" t="s">
        <v>410</v>
      </c>
      <c r="F78" s="1" t="s">
        <v>465</v>
      </c>
      <c r="G78" s="7">
        <v>27212</v>
      </c>
      <c r="H78" s="7">
        <v>39589</v>
      </c>
      <c r="I78" s="1" t="s">
        <v>1081</v>
      </c>
      <c r="M78" s="6" t="s">
        <v>1281</v>
      </c>
      <c r="N78" s="6" t="s">
        <v>1435</v>
      </c>
      <c r="O78" s="6" t="s">
        <v>1446</v>
      </c>
      <c r="P78" s="12" t="s">
        <v>1053</v>
      </c>
      <c r="Q78" s="15" t="str">
        <f>VLOOKUP(P78,functions!$A$2:$H$69,3,FALSE)</f>
        <v>Production worker</v>
      </c>
      <c r="R78" s="15"/>
      <c r="S78" s="17">
        <f>VLOOKUP(P78,functions!$A$2:$H$69,8,FALSE)</f>
        <v>2</v>
      </c>
      <c r="T78" s="17">
        <f t="shared" ca="1" si="11"/>
        <v>10</v>
      </c>
      <c r="U78" s="18" t="e">
        <f ca="1">VLOOKUP(T78,'salary scales'!$A$1:$F$10,S78+1,FALSE)</f>
        <v>#N/A</v>
      </c>
      <c r="V78" s="23">
        <f>VLOOKUP(P78,functions!$A$2:$H$69,5,FALSE)</f>
        <v>1.00064</v>
      </c>
      <c r="X78" s="18" t="e">
        <f t="shared" ca="1" si="12"/>
        <v>#N/A</v>
      </c>
      <c r="Y78" s="18" t="e">
        <f t="shared" ca="1" si="13"/>
        <v>#N/A</v>
      </c>
      <c r="Z78" s="18" t="e">
        <f t="shared" ca="1" si="15"/>
        <v>#N/A</v>
      </c>
      <c r="AA78" s="18" t="e">
        <f t="shared" ca="1" si="16"/>
        <v>#N/A</v>
      </c>
      <c r="AB78" s="18" t="e">
        <f t="shared" ca="1" si="17"/>
        <v>#N/A</v>
      </c>
      <c r="AC78" s="18" t="e">
        <f t="shared" ca="1" si="18"/>
        <v>#N/A</v>
      </c>
      <c r="AD78" s="18" t="e">
        <f t="shared" ca="1" si="19"/>
        <v>#N/A</v>
      </c>
      <c r="AE78" s="18" t="e">
        <f t="shared" ca="1" si="20"/>
        <v>#N/A</v>
      </c>
      <c r="AF78" s="18" t="e">
        <f t="shared" ca="1" si="21"/>
        <v>#N/A</v>
      </c>
      <c r="AG78" t="str">
        <f t="shared" si="14"/>
        <v/>
      </c>
    </row>
    <row r="79" spans="1:33" x14ac:dyDescent="0.3">
      <c r="A79" s="2" t="s">
        <v>74</v>
      </c>
      <c r="B79" t="s">
        <v>937</v>
      </c>
      <c r="D79" t="s">
        <v>574</v>
      </c>
      <c r="E79" s="1" t="s">
        <v>410</v>
      </c>
      <c r="F79" s="1" t="s">
        <v>465</v>
      </c>
      <c r="G79" s="7">
        <v>20952</v>
      </c>
      <c r="H79" s="7">
        <v>39844</v>
      </c>
      <c r="I79" s="1" t="s">
        <v>1420</v>
      </c>
      <c r="J79" s="47">
        <v>361</v>
      </c>
      <c r="K79" s="47">
        <v>1</v>
      </c>
      <c r="L79" s="49" t="s">
        <v>1089</v>
      </c>
      <c r="M79" s="6" t="s">
        <v>1281</v>
      </c>
      <c r="N79" s="6" t="s">
        <v>1435</v>
      </c>
      <c r="O79" s="6" t="s">
        <v>1443</v>
      </c>
      <c r="P79" s="12" t="s">
        <v>1053</v>
      </c>
      <c r="Q79" s="15" t="str">
        <f>VLOOKUP(P79,functions!$A$2:$H$69,3,FALSE)</f>
        <v>Production worker</v>
      </c>
      <c r="R79" s="15"/>
      <c r="S79" s="17">
        <f>VLOOKUP(P79,functions!$A$2:$H$69,8,FALSE)</f>
        <v>2</v>
      </c>
      <c r="T79" s="17">
        <f t="shared" ca="1" si="11"/>
        <v>9</v>
      </c>
      <c r="U79" s="18">
        <f ca="1">VLOOKUP(T79,'salary scales'!$A$1:$F$10,S79+1,FALSE)</f>
        <v>1939.17</v>
      </c>
      <c r="V79" s="23">
        <f>VLOOKUP(P79,functions!$A$2:$H$69,5,FALSE)</f>
        <v>1.00064</v>
      </c>
      <c r="X79" s="18">
        <f t="shared" ca="1" si="12"/>
        <v>1940.4110688000001</v>
      </c>
      <c r="Y79" s="18">
        <f t="shared" ca="1" si="13"/>
        <v>155.232885504</v>
      </c>
      <c r="Z79" s="18">
        <f t="shared" ca="1" si="15"/>
        <v>995.87124999999992</v>
      </c>
      <c r="AA79" s="18">
        <f t="shared" ca="1" si="16"/>
        <v>150.38185783200001</v>
      </c>
      <c r="AB79" s="18">
        <f t="shared" ca="1" si="17"/>
        <v>32.986988169600004</v>
      </c>
      <c r="AC79" s="18">
        <f t="shared" ca="1" si="18"/>
        <v>43.465207941119999</v>
      </c>
      <c r="AD79" s="18">
        <f t="shared" ca="1" si="19"/>
        <v>90.229114699199997</v>
      </c>
      <c r="AE79" s="18">
        <f t="shared" ca="1" si="20"/>
        <v>10.478219771520001</v>
      </c>
      <c r="AF79" s="18">
        <f t="shared" ca="1" si="21"/>
        <v>83.745562880000023</v>
      </c>
      <c r="AG79" t="str">
        <f t="shared" si="14"/>
        <v/>
      </c>
    </row>
    <row r="80" spans="1:33" x14ac:dyDescent="0.3">
      <c r="A80" s="2" t="s">
        <v>75</v>
      </c>
      <c r="B80" t="s">
        <v>946</v>
      </c>
      <c r="D80" t="s">
        <v>423</v>
      </c>
      <c r="E80" s="1" t="s">
        <v>410</v>
      </c>
      <c r="F80" s="1" t="s">
        <v>465</v>
      </c>
      <c r="G80" s="7">
        <v>22588</v>
      </c>
      <c r="H80" s="7">
        <v>40711</v>
      </c>
      <c r="I80" s="1" t="s">
        <v>1081</v>
      </c>
      <c r="J80" s="47">
        <v>1</v>
      </c>
      <c r="K80" s="47">
        <v>1</v>
      </c>
      <c r="L80" s="49" t="s">
        <v>1422</v>
      </c>
      <c r="M80" s="6" t="s">
        <v>1281</v>
      </c>
      <c r="N80" s="6" t="s">
        <v>1403</v>
      </c>
      <c r="O80" s="6" t="s">
        <v>1441</v>
      </c>
      <c r="P80" s="12" t="s">
        <v>1001</v>
      </c>
      <c r="Q80" s="15" t="str">
        <f>VLOOKUP(P80,functions!$A$2:$H$69,3,FALSE)</f>
        <v>Secretary</v>
      </c>
      <c r="R80" s="15"/>
      <c r="S80" s="17">
        <f>VLOOKUP(P80,functions!$A$2:$H$69,8,FALSE)</f>
        <v>2</v>
      </c>
      <c r="T80" s="17">
        <f t="shared" ca="1" si="11"/>
        <v>7</v>
      </c>
      <c r="U80" s="18">
        <f ca="1">VLOOKUP(T80,'salary scales'!$A$1:$F$10,S80+1,FALSE)</f>
        <v>1939.17</v>
      </c>
      <c r="V80" s="23">
        <f>VLOOKUP(P80,functions!$A$2:$H$69,5,FALSE)</f>
        <v>0.6</v>
      </c>
      <c r="X80" s="18">
        <f t="shared" ca="1" si="12"/>
        <v>1163.502</v>
      </c>
      <c r="Y80" s="18">
        <f t="shared" ca="1" si="13"/>
        <v>93.080159999999992</v>
      </c>
      <c r="Z80" s="18">
        <f t="shared" ca="1" si="15"/>
        <v>995.87124999999992</v>
      </c>
      <c r="AA80" s="18">
        <f t="shared" ca="1" si="16"/>
        <v>90.171404999999993</v>
      </c>
      <c r="AB80" s="18">
        <f t="shared" ca="1" si="17"/>
        <v>19.779534000000002</v>
      </c>
      <c r="AC80" s="18">
        <f t="shared" ca="1" si="18"/>
        <v>26.062444799999998</v>
      </c>
      <c r="AD80" s="18">
        <f t="shared" ca="1" si="19"/>
        <v>54.102843</v>
      </c>
      <c r="AE80" s="18">
        <f t="shared" ca="1" si="20"/>
        <v>6.2829107999999998</v>
      </c>
      <c r="AF80" s="18">
        <f t="shared" ca="1" si="21"/>
        <v>50.215199999999996</v>
      </c>
      <c r="AG80" t="str">
        <f t="shared" si="14"/>
        <v/>
      </c>
    </row>
    <row r="81" spans="1:33" x14ac:dyDescent="0.3">
      <c r="A81" s="2" t="s">
        <v>76</v>
      </c>
      <c r="B81" t="s">
        <v>752</v>
      </c>
      <c r="C81" t="s">
        <v>733</v>
      </c>
      <c r="D81" t="s">
        <v>663</v>
      </c>
      <c r="E81" s="1" t="s">
        <v>1467</v>
      </c>
      <c r="F81" s="1" t="s">
        <v>465</v>
      </c>
      <c r="G81" s="7">
        <v>22379</v>
      </c>
      <c r="H81" s="7">
        <v>41046</v>
      </c>
      <c r="I81" s="1" t="s">
        <v>1081</v>
      </c>
      <c r="J81" s="47">
        <v>5</v>
      </c>
      <c r="K81" s="47">
        <v>2</v>
      </c>
      <c r="L81" s="49" t="s">
        <v>1424</v>
      </c>
      <c r="M81" s="6" t="s">
        <v>1281</v>
      </c>
      <c r="N81" s="6" t="s">
        <v>1336</v>
      </c>
      <c r="O81" s="6" t="s">
        <v>1462</v>
      </c>
      <c r="P81" s="12" t="s">
        <v>1012</v>
      </c>
      <c r="Q81" s="15" t="str">
        <f>VLOOKUP(P81,functions!$A$2:$H$69,3,FALSE)</f>
        <v>Salary Employee</v>
      </c>
      <c r="R81" s="15"/>
      <c r="S81" s="17">
        <f>VLOOKUP(P81,functions!$A$2:$H$69,8,FALSE)</f>
        <v>3</v>
      </c>
      <c r="T81" s="17">
        <f t="shared" ca="1" si="11"/>
        <v>6</v>
      </c>
      <c r="U81" s="18">
        <f ca="1">VLOOKUP(T81,'salary scales'!$A$1:$F$10,S81+1,FALSE)</f>
        <v>2025.09</v>
      </c>
      <c r="V81" s="23">
        <f>VLOOKUP(P81,functions!$A$2:$H$69,5,FALSE)</f>
        <v>0.8</v>
      </c>
      <c r="X81" s="18">
        <f t="shared" ca="1" si="12"/>
        <v>1620.0720000000001</v>
      </c>
      <c r="Y81" s="18">
        <f t="shared" ca="1" si="13"/>
        <v>129.60576</v>
      </c>
      <c r="Z81" s="18">
        <f t="shared" ca="1" si="15"/>
        <v>995.87124999999992</v>
      </c>
      <c r="AA81" s="18">
        <f t="shared" ca="1" si="16"/>
        <v>125.55558000000001</v>
      </c>
      <c r="AB81" s="18">
        <f t="shared" ca="1" si="17"/>
        <v>27.541224000000003</v>
      </c>
      <c r="AC81" s="18">
        <f t="shared" ca="1" si="18"/>
        <v>36.2896128</v>
      </c>
      <c r="AD81" s="18">
        <f t="shared" ca="1" si="19"/>
        <v>75.333348000000001</v>
      </c>
      <c r="AE81" s="18">
        <f t="shared" ca="1" si="20"/>
        <v>8.7483888000000007</v>
      </c>
      <c r="AF81" s="18">
        <f t="shared" ca="1" si="21"/>
        <v>73.827200000000005</v>
      </c>
      <c r="AG81" t="str">
        <f t="shared" si="14"/>
        <v/>
      </c>
    </row>
    <row r="82" spans="1:33" x14ac:dyDescent="0.3">
      <c r="A82" s="2" t="s">
        <v>77</v>
      </c>
      <c r="B82" t="s">
        <v>752</v>
      </c>
      <c r="C82" t="s">
        <v>733</v>
      </c>
      <c r="D82" t="s">
        <v>541</v>
      </c>
      <c r="E82" s="1" t="s">
        <v>410</v>
      </c>
      <c r="F82" s="1" t="s">
        <v>465</v>
      </c>
      <c r="G82" s="7">
        <v>24149</v>
      </c>
      <c r="H82" s="7">
        <v>41296</v>
      </c>
      <c r="I82" s="1" t="s">
        <v>1081</v>
      </c>
      <c r="M82" s="6" t="s">
        <v>1281</v>
      </c>
      <c r="N82" s="6" t="s">
        <v>1336</v>
      </c>
      <c r="O82" s="6" t="s">
        <v>1462</v>
      </c>
      <c r="P82" s="12" t="s">
        <v>1012</v>
      </c>
      <c r="Q82" s="15" t="str">
        <f>VLOOKUP(P82,functions!$A$2:$H$69,3,FALSE)</f>
        <v>Salary Employee</v>
      </c>
      <c r="R82" s="15"/>
      <c r="S82" s="17">
        <f>VLOOKUP(P82,functions!$A$2:$H$69,8,FALSE)</f>
        <v>3</v>
      </c>
      <c r="T82" s="17">
        <f t="shared" ca="1" si="11"/>
        <v>5</v>
      </c>
      <c r="U82" s="18">
        <f ca="1">VLOOKUP(T82,'salary scales'!$A$1:$F$10,S82+1,FALSE)</f>
        <v>1975.67</v>
      </c>
      <c r="V82" s="23">
        <f>VLOOKUP(P82,functions!$A$2:$H$69,5,FALSE)</f>
        <v>0.8</v>
      </c>
      <c r="X82" s="18">
        <f t="shared" ca="1" si="12"/>
        <v>1580.5360000000001</v>
      </c>
      <c r="Y82" s="18">
        <f t="shared" ca="1" si="13"/>
        <v>126.44288</v>
      </c>
      <c r="Z82" s="18">
        <f t="shared" ca="1" si="15"/>
        <v>995.87124999999992</v>
      </c>
      <c r="AA82" s="18">
        <f t="shared" ca="1" si="16"/>
        <v>122.49154</v>
      </c>
      <c r="AB82" s="18">
        <f t="shared" ca="1" si="17"/>
        <v>26.869112000000001</v>
      </c>
      <c r="AC82" s="18">
        <f t="shared" ca="1" si="18"/>
        <v>35.4040064</v>
      </c>
      <c r="AD82" s="18">
        <f t="shared" ca="1" si="19"/>
        <v>73.494923999999997</v>
      </c>
      <c r="AE82" s="18">
        <f t="shared" ca="1" si="20"/>
        <v>8.5348944000000007</v>
      </c>
      <c r="AF82" s="18">
        <f t="shared" ca="1" si="21"/>
        <v>69.873599999999996</v>
      </c>
      <c r="AG82" t="str">
        <f t="shared" si="14"/>
        <v/>
      </c>
    </row>
    <row r="83" spans="1:33" x14ac:dyDescent="0.3">
      <c r="A83" s="2" t="s">
        <v>78</v>
      </c>
      <c r="B83" t="s">
        <v>752</v>
      </c>
      <c r="C83" t="s">
        <v>733</v>
      </c>
      <c r="D83" t="s">
        <v>646</v>
      </c>
      <c r="E83" s="1" t="s">
        <v>410</v>
      </c>
      <c r="F83" s="1" t="s">
        <v>465</v>
      </c>
      <c r="G83" s="7">
        <v>26363</v>
      </c>
      <c r="H83" s="7">
        <v>40494</v>
      </c>
      <c r="I83" s="1" t="s">
        <v>1081</v>
      </c>
      <c r="M83" s="6" t="s">
        <v>1281</v>
      </c>
      <c r="N83" s="6" t="s">
        <v>1042</v>
      </c>
      <c r="O83" s="6" t="s">
        <v>1463</v>
      </c>
      <c r="P83" s="12" t="s">
        <v>1006</v>
      </c>
      <c r="Q83" s="15" t="str">
        <f>VLOOKUP(P83,functions!$A$2:$H$69,3,FALSE)</f>
        <v>Network administrator</v>
      </c>
      <c r="R83" s="15"/>
      <c r="S83" s="17">
        <f>VLOOKUP(P83,functions!$A$2:$H$69,8,FALSE)</f>
        <v>4</v>
      </c>
      <c r="T83" s="17">
        <f t="shared" ca="1" si="11"/>
        <v>8</v>
      </c>
      <c r="U83" s="18">
        <f ca="1">VLOOKUP(T83,'salary scales'!$A$1:$F$10,S83+1,FALSE)</f>
        <v>2222.98</v>
      </c>
      <c r="V83" s="23">
        <f>VLOOKUP(P83,functions!$A$2:$H$69,5,FALSE)</f>
        <v>1</v>
      </c>
      <c r="X83" s="18">
        <f t="shared" ca="1" si="12"/>
        <v>2222.98</v>
      </c>
      <c r="Y83" s="18">
        <f t="shared" ca="1" si="13"/>
        <v>177.83840000000001</v>
      </c>
      <c r="Z83" s="18">
        <f t="shared" ca="1" si="15"/>
        <v>995.87124999999992</v>
      </c>
      <c r="AA83" s="18">
        <f t="shared" ca="1" si="16"/>
        <v>172.28094999999999</v>
      </c>
      <c r="AB83" s="18">
        <f t="shared" ca="1" si="17"/>
        <v>37.790660000000003</v>
      </c>
      <c r="AC83" s="18">
        <f t="shared" ca="1" si="18"/>
        <v>49.794752000000003</v>
      </c>
      <c r="AD83" s="18">
        <f t="shared" ca="1" si="19"/>
        <v>103.36857000000001</v>
      </c>
      <c r="AE83" s="18">
        <f t="shared" ca="1" si="20"/>
        <v>12.004092</v>
      </c>
      <c r="AF83" s="18">
        <f t="shared" ca="1" si="21"/>
        <v>112.07300000000001</v>
      </c>
      <c r="AG83" t="str">
        <f t="shared" si="14"/>
        <v/>
      </c>
    </row>
    <row r="84" spans="1:33" x14ac:dyDescent="0.3">
      <c r="A84" s="2" t="s">
        <v>79</v>
      </c>
      <c r="B84" t="s">
        <v>752</v>
      </c>
      <c r="C84" t="s">
        <v>733</v>
      </c>
      <c r="D84" t="s">
        <v>475</v>
      </c>
      <c r="E84" s="1" t="s">
        <v>410</v>
      </c>
      <c r="F84" s="1" t="s">
        <v>465</v>
      </c>
      <c r="G84" s="7">
        <v>24185</v>
      </c>
      <c r="H84" s="7">
        <v>41550</v>
      </c>
      <c r="I84" s="1" t="s">
        <v>1081</v>
      </c>
      <c r="J84" s="47">
        <v>2</v>
      </c>
      <c r="K84" s="47">
        <v>1</v>
      </c>
      <c r="L84" s="49" t="s">
        <v>1422</v>
      </c>
      <c r="M84" s="6" t="s">
        <v>1281</v>
      </c>
      <c r="N84" s="6" t="s">
        <v>1435</v>
      </c>
      <c r="O84" s="6" t="s">
        <v>1464</v>
      </c>
      <c r="P84" s="12" t="s">
        <v>1050</v>
      </c>
      <c r="Q84" s="15" t="str">
        <f>VLOOKUP(P84,functions!$A$2:$H$69,3,FALSE)</f>
        <v>Process manager</v>
      </c>
      <c r="R84" s="15"/>
      <c r="S84" s="17">
        <f>VLOOKUP(P84,functions!$A$2:$H$69,8,FALSE)</f>
        <v>4</v>
      </c>
      <c r="T84" s="17">
        <f t="shared" ca="1" si="11"/>
        <v>5</v>
      </c>
      <c r="U84" s="18">
        <f ca="1">VLOOKUP(T84,'salary scales'!$A$1:$F$10,S84+1,FALSE)</f>
        <v>2058.04</v>
      </c>
      <c r="V84" s="23">
        <f>VLOOKUP(P84,functions!$A$2:$H$69,5,FALSE)</f>
        <v>1</v>
      </c>
      <c r="X84" s="18">
        <f t="shared" ca="1" si="12"/>
        <v>2058.04</v>
      </c>
      <c r="Y84" s="18">
        <f t="shared" ca="1" si="13"/>
        <v>164.64320000000001</v>
      </c>
      <c r="Z84" s="18">
        <f t="shared" ca="1" si="15"/>
        <v>995.87124999999992</v>
      </c>
      <c r="AA84" s="18">
        <f t="shared" ca="1" si="16"/>
        <v>159.49809999999999</v>
      </c>
      <c r="AB84" s="18">
        <f t="shared" ca="1" si="17"/>
        <v>34.98668</v>
      </c>
      <c r="AC84" s="18">
        <f t="shared" ca="1" si="18"/>
        <v>46.100096000000001</v>
      </c>
      <c r="AD84" s="18">
        <f t="shared" ca="1" si="19"/>
        <v>95.698859999999996</v>
      </c>
      <c r="AE84" s="18">
        <f t="shared" ca="1" si="20"/>
        <v>11.113416000000001</v>
      </c>
      <c r="AF84" s="18">
        <f t="shared" ca="1" si="21"/>
        <v>95.579000000000008</v>
      </c>
      <c r="AG84" t="str">
        <f t="shared" si="14"/>
        <v/>
      </c>
    </row>
    <row r="85" spans="1:33" x14ac:dyDescent="0.3">
      <c r="A85" s="2" t="s">
        <v>80</v>
      </c>
      <c r="B85" t="s">
        <v>911</v>
      </c>
      <c r="C85" t="s">
        <v>733</v>
      </c>
      <c r="D85" t="s">
        <v>517</v>
      </c>
      <c r="E85" s="1" t="s">
        <v>410</v>
      </c>
      <c r="F85" s="1" t="s">
        <v>465</v>
      </c>
      <c r="G85" s="7">
        <v>34191</v>
      </c>
      <c r="H85" s="7">
        <v>41105</v>
      </c>
      <c r="I85" s="1" t="s">
        <v>1420</v>
      </c>
      <c r="J85" s="47">
        <v>1</v>
      </c>
      <c r="K85" s="47">
        <v>1</v>
      </c>
      <c r="L85" s="49" t="s">
        <v>1422</v>
      </c>
      <c r="M85" s="6" t="s">
        <v>1281</v>
      </c>
      <c r="N85" s="6" t="s">
        <v>1438</v>
      </c>
      <c r="O85" s="6" t="s">
        <v>1448</v>
      </c>
      <c r="P85" s="12" t="s">
        <v>1056</v>
      </c>
      <c r="Q85" s="15" t="str">
        <f>VLOOKUP(P85,functions!$A$2:$H$69,3,FALSE)</f>
        <v>Team leader Load and Unload</v>
      </c>
      <c r="R85" s="15" t="s">
        <v>1083</v>
      </c>
      <c r="S85" s="17">
        <f>VLOOKUP(P85,functions!$A$2:$H$69,8,FALSE)</f>
        <v>3</v>
      </c>
      <c r="T85" s="17">
        <f t="shared" ca="1" si="11"/>
        <v>6</v>
      </c>
      <c r="U85" s="18">
        <f ca="1">VLOOKUP(T85,'salary scales'!$A$1:$F$10,S85+1,FALSE)</f>
        <v>2025.09</v>
      </c>
      <c r="V85" s="23">
        <f>VLOOKUP(P85,functions!$A$2:$H$69,5,FALSE)</f>
        <v>1</v>
      </c>
      <c r="X85" s="18">
        <f t="shared" ca="1" si="12"/>
        <v>2025.09</v>
      </c>
      <c r="Y85" s="18">
        <f t="shared" ca="1" si="13"/>
        <v>162.00719999999998</v>
      </c>
      <c r="Z85" s="18">
        <f t="shared" ca="1" si="15"/>
        <v>995.87124999999992</v>
      </c>
      <c r="AA85" s="18">
        <f t="shared" ca="1" si="16"/>
        <v>156.94447499999998</v>
      </c>
      <c r="AB85" s="18">
        <f t="shared" ca="1" si="17"/>
        <v>34.42653</v>
      </c>
      <c r="AC85" s="18">
        <f t="shared" ca="1" si="18"/>
        <v>45.362015999999997</v>
      </c>
      <c r="AD85" s="18">
        <f t="shared" ca="1" si="19"/>
        <v>94.166685000000001</v>
      </c>
      <c r="AE85" s="18">
        <f t="shared" ca="1" si="20"/>
        <v>10.935486000000001</v>
      </c>
      <c r="AF85" s="18">
        <f t="shared" ca="1" si="21"/>
        <v>92.283999999999992</v>
      </c>
      <c r="AG85" t="str">
        <f t="shared" si="14"/>
        <v/>
      </c>
    </row>
    <row r="86" spans="1:33" x14ac:dyDescent="0.3">
      <c r="A86" s="2" t="s">
        <v>81</v>
      </c>
      <c r="B86" t="s">
        <v>929</v>
      </c>
      <c r="D86" t="s">
        <v>463</v>
      </c>
      <c r="E86" s="1" t="s">
        <v>410</v>
      </c>
      <c r="F86" s="1" t="s">
        <v>466</v>
      </c>
      <c r="G86" s="7">
        <v>30114</v>
      </c>
      <c r="H86" s="7">
        <v>41303</v>
      </c>
      <c r="I86" s="1" t="s">
        <v>1081</v>
      </c>
      <c r="M86" s="6" t="s">
        <v>1281</v>
      </c>
      <c r="N86" s="6" t="s">
        <v>1334</v>
      </c>
      <c r="O86" s="6" t="s">
        <v>1458</v>
      </c>
      <c r="P86" s="12" t="s">
        <v>1029</v>
      </c>
      <c r="Q86" s="15" t="str">
        <f>VLOOKUP(P86,functions!$A$2:$H$69,3,FALSE)</f>
        <v>Purchaser packaging</v>
      </c>
      <c r="R86" s="15"/>
      <c r="S86" s="17">
        <f>VLOOKUP(P86,functions!$A$2:$H$69,8,FALSE)</f>
        <v>2</v>
      </c>
      <c r="T86" s="17">
        <f t="shared" ca="1" si="11"/>
        <v>5</v>
      </c>
      <c r="U86" s="18">
        <f ca="1">VLOOKUP(T86,'salary scales'!$A$1:$F$10,S86+1,FALSE)</f>
        <v>1899.07</v>
      </c>
      <c r="V86" s="23">
        <f>VLOOKUP(P86,functions!$A$2:$H$69,5,FALSE)</f>
        <v>1</v>
      </c>
      <c r="X86" s="18">
        <f t="shared" ca="1" si="12"/>
        <v>1899.07</v>
      </c>
      <c r="Y86" s="18">
        <f t="shared" ca="1" si="13"/>
        <v>151.9256</v>
      </c>
      <c r="Z86" s="18">
        <f t="shared" ca="1" si="15"/>
        <v>995.87124999999992</v>
      </c>
      <c r="AA86" s="18">
        <f t="shared" ca="1" si="16"/>
        <v>147.17792499999999</v>
      </c>
      <c r="AB86" s="18">
        <f t="shared" ca="1" si="17"/>
        <v>32.284190000000002</v>
      </c>
      <c r="AC86" s="18">
        <f t="shared" ca="1" si="18"/>
        <v>42.539167999999997</v>
      </c>
      <c r="AD86" s="18">
        <f t="shared" ca="1" si="19"/>
        <v>88.306754999999995</v>
      </c>
      <c r="AE86" s="18">
        <f t="shared" ca="1" si="20"/>
        <v>10.254977999999999</v>
      </c>
      <c r="AF86" s="18">
        <f t="shared" ca="1" si="21"/>
        <v>79.682000000000002</v>
      </c>
      <c r="AG86" t="str">
        <f t="shared" si="14"/>
        <v/>
      </c>
    </row>
    <row r="87" spans="1:33" x14ac:dyDescent="0.3">
      <c r="A87" s="2" t="s">
        <v>82</v>
      </c>
      <c r="B87" t="s">
        <v>753</v>
      </c>
      <c r="C87" t="s">
        <v>733</v>
      </c>
      <c r="D87" t="s">
        <v>426</v>
      </c>
      <c r="E87" s="1" t="s">
        <v>410</v>
      </c>
      <c r="F87" s="1" t="s">
        <v>465</v>
      </c>
      <c r="G87" s="7">
        <v>32953</v>
      </c>
      <c r="H87" s="7">
        <v>40238</v>
      </c>
      <c r="I87" s="1" t="s">
        <v>1081</v>
      </c>
      <c r="M87" s="6" t="s">
        <v>1281</v>
      </c>
      <c r="N87" s="6" t="s">
        <v>1405</v>
      </c>
      <c r="O87" s="6" t="s">
        <v>1451</v>
      </c>
      <c r="P87" s="12" t="s">
        <v>1033</v>
      </c>
      <c r="Q87" s="15" t="str">
        <f>VLOOKUP(P87,functions!$A$2:$H$69,3,FALSE)</f>
        <v>Logistics employee facility</v>
      </c>
      <c r="R87" s="15"/>
      <c r="S87" s="17">
        <f>VLOOKUP(P87,functions!$A$2:$H$69,8,FALSE)</f>
        <v>1</v>
      </c>
      <c r="T87" s="17">
        <f t="shared" ca="1" si="11"/>
        <v>8</v>
      </c>
      <c r="U87" s="18">
        <f ca="1">VLOOKUP(T87,'salary scales'!$A$1:$F$10,S87+1,FALSE)</f>
        <v>1861.13</v>
      </c>
      <c r="V87" s="23">
        <f>VLOOKUP(P87,functions!$A$2:$H$69,5,FALSE)</f>
        <v>1</v>
      </c>
      <c r="X87" s="18">
        <f t="shared" ca="1" si="12"/>
        <v>1861.13</v>
      </c>
      <c r="Y87" s="18">
        <f t="shared" ca="1" si="13"/>
        <v>148.8904</v>
      </c>
      <c r="Z87" s="18">
        <f t="shared" ca="1" si="15"/>
        <v>995.87124999999992</v>
      </c>
      <c r="AA87" s="18">
        <f t="shared" ca="1" si="16"/>
        <v>144.23757500000002</v>
      </c>
      <c r="AB87" s="18">
        <f t="shared" ca="1" si="17"/>
        <v>31.639210000000006</v>
      </c>
      <c r="AC87" s="18">
        <f t="shared" ca="1" si="18"/>
        <v>41.689312000000001</v>
      </c>
      <c r="AD87" s="18">
        <f t="shared" ca="1" si="19"/>
        <v>86.542545000000004</v>
      </c>
      <c r="AE87" s="18">
        <f t="shared" ca="1" si="20"/>
        <v>10.050102000000001</v>
      </c>
      <c r="AF87" s="18">
        <f t="shared" ca="1" si="21"/>
        <v>75.888000000000019</v>
      </c>
      <c r="AG87" t="str">
        <f t="shared" si="14"/>
        <v/>
      </c>
    </row>
    <row r="88" spans="1:33" x14ac:dyDescent="0.3">
      <c r="A88" s="2" t="s">
        <v>83</v>
      </c>
      <c r="B88" t="s">
        <v>957</v>
      </c>
      <c r="C88" t="s">
        <v>743</v>
      </c>
      <c r="D88" t="s">
        <v>584</v>
      </c>
      <c r="E88" s="1" t="s">
        <v>410</v>
      </c>
      <c r="F88" s="1" t="s">
        <v>465</v>
      </c>
      <c r="G88" s="7">
        <v>32718</v>
      </c>
      <c r="H88" s="7">
        <v>41058</v>
      </c>
      <c r="I88" s="1" t="s">
        <v>1081</v>
      </c>
      <c r="J88" s="47">
        <v>11</v>
      </c>
      <c r="K88" s="47">
        <v>4</v>
      </c>
      <c r="L88" s="49" t="s">
        <v>1291</v>
      </c>
      <c r="M88" s="6" t="s">
        <v>1281</v>
      </c>
      <c r="N88" s="6" t="s">
        <v>1403</v>
      </c>
      <c r="O88" s="6" t="s">
        <v>1284</v>
      </c>
      <c r="P88" s="12" t="s">
        <v>1004</v>
      </c>
      <c r="Q88" s="15" t="str">
        <f>VLOOKUP(P88,functions!$A$2:$H$69,3,FALSE)</f>
        <v>Head of ICT dep.</v>
      </c>
      <c r="R88" s="15"/>
      <c r="S88" s="17">
        <f>VLOOKUP(P88,functions!$A$2:$H$69,8,FALSE)</f>
        <v>5</v>
      </c>
      <c r="T88" s="17">
        <f t="shared" ca="1" si="11"/>
        <v>6</v>
      </c>
      <c r="U88" s="18">
        <f ca="1">VLOOKUP(T88,'salary scales'!$A$1:$F$10,S88+1,FALSE)</f>
        <v>2735.88</v>
      </c>
      <c r="V88" s="23">
        <f>VLOOKUP(P88,functions!$A$2:$H$69,5,FALSE)</f>
        <v>1</v>
      </c>
      <c r="X88" s="18">
        <f t="shared" ca="1" si="12"/>
        <v>2735.88</v>
      </c>
      <c r="Y88" s="18">
        <f t="shared" ca="1" si="13"/>
        <v>218.87040000000002</v>
      </c>
      <c r="Z88" s="18">
        <f t="shared" ca="1" si="15"/>
        <v>995.87124999999992</v>
      </c>
      <c r="AA88" s="18">
        <f t="shared" ca="1" si="16"/>
        <v>212.0307</v>
      </c>
      <c r="AB88" s="18">
        <f t="shared" ca="1" si="17"/>
        <v>46.509960000000007</v>
      </c>
      <c r="AC88" s="18">
        <f t="shared" ca="1" si="18"/>
        <v>61.283712000000001</v>
      </c>
      <c r="AD88" s="18">
        <f t="shared" ca="1" si="19"/>
        <v>127.21842000000001</v>
      </c>
      <c r="AE88" s="18">
        <f t="shared" ca="1" si="20"/>
        <v>14.773752000000002</v>
      </c>
      <c r="AF88" s="18">
        <f t="shared" ca="1" si="21"/>
        <v>163.36300000000003</v>
      </c>
      <c r="AG88" t="str">
        <f t="shared" si="14"/>
        <v/>
      </c>
    </row>
    <row r="89" spans="1:33" x14ac:dyDescent="0.3">
      <c r="A89" s="2" t="s">
        <v>84</v>
      </c>
      <c r="B89" t="s">
        <v>957</v>
      </c>
      <c r="C89" t="s">
        <v>743</v>
      </c>
      <c r="D89" t="s">
        <v>583</v>
      </c>
      <c r="E89" s="1" t="s">
        <v>410</v>
      </c>
      <c r="F89" s="1" t="s">
        <v>465</v>
      </c>
      <c r="G89" s="7">
        <v>19514</v>
      </c>
      <c r="H89" s="7">
        <v>39467</v>
      </c>
      <c r="I89" s="1" t="s">
        <v>1081</v>
      </c>
      <c r="M89" s="6" t="s">
        <v>1281</v>
      </c>
      <c r="N89" s="6" t="s">
        <v>1041</v>
      </c>
      <c r="O89" s="6" t="s">
        <v>1454</v>
      </c>
      <c r="P89" s="12" t="s">
        <v>1000</v>
      </c>
      <c r="Q89" s="15" t="str">
        <f>VLOOKUP(P89,functions!$A$2:$H$69,3,FALSE)</f>
        <v>Personell Officer</v>
      </c>
      <c r="R89" s="15"/>
      <c r="S89" s="17">
        <f>VLOOKUP(P89,functions!$A$2:$H$69,8,FALSE)</f>
        <v>4</v>
      </c>
      <c r="T89" s="17">
        <f t="shared" ca="1" si="11"/>
        <v>10</v>
      </c>
      <c r="U89" s="18" t="e">
        <f ca="1">VLOOKUP(T89,'salary scales'!$A$1:$F$10,S89+1,FALSE)</f>
        <v>#N/A</v>
      </c>
      <c r="V89" s="23">
        <f>VLOOKUP(P89,functions!$A$2:$H$69,5,FALSE)</f>
        <v>1</v>
      </c>
      <c r="X89" s="18" t="e">
        <f t="shared" ca="1" si="12"/>
        <v>#N/A</v>
      </c>
      <c r="Y89" s="18" t="e">
        <f t="shared" ca="1" si="13"/>
        <v>#N/A</v>
      </c>
      <c r="Z89" s="18" t="e">
        <f t="shared" ca="1" si="15"/>
        <v>#N/A</v>
      </c>
      <c r="AA89" s="18" t="e">
        <f t="shared" ca="1" si="16"/>
        <v>#N/A</v>
      </c>
      <c r="AB89" s="18" t="e">
        <f t="shared" ca="1" si="17"/>
        <v>#N/A</v>
      </c>
      <c r="AC89" s="18" t="e">
        <f t="shared" ca="1" si="18"/>
        <v>#N/A</v>
      </c>
      <c r="AD89" s="18" t="e">
        <f t="shared" ca="1" si="19"/>
        <v>#N/A</v>
      </c>
      <c r="AE89" s="18" t="e">
        <f t="shared" ca="1" si="20"/>
        <v>#N/A</v>
      </c>
      <c r="AF89" s="18" t="e">
        <f t="shared" ca="1" si="21"/>
        <v>#N/A</v>
      </c>
      <c r="AG89" t="str">
        <f t="shared" si="14"/>
        <v/>
      </c>
    </row>
    <row r="90" spans="1:33" x14ac:dyDescent="0.3">
      <c r="A90" s="2" t="s">
        <v>85</v>
      </c>
      <c r="B90" t="s">
        <v>955</v>
      </c>
      <c r="D90" t="s">
        <v>615</v>
      </c>
      <c r="E90" s="1" t="s">
        <v>410</v>
      </c>
      <c r="F90" s="1" t="s">
        <v>468</v>
      </c>
      <c r="G90" s="7">
        <v>31101</v>
      </c>
      <c r="H90" s="7">
        <v>40293</v>
      </c>
      <c r="I90" s="1" t="s">
        <v>1420</v>
      </c>
      <c r="J90" s="47">
        <v>14</v>
      </c>
      <c r="K90" s="47">
        <v>2</v>
      </c>
      <c r="L90" s="49" t="s">
        <v>1424</v>
      </c>
      <c r="M90" s="6" t="s">
        <v>1281</v>
      </c>
      <c r="N90" s="6" t="s">
        <v>1438</v>
      </c>
      <c r="O90" s="6" t="s">
        <v>1448</v>
      </c>
      <c r="P90" s="12" t="s">
        <v>1060</v>
      </c>
      <c r="Q90" s="15" t="str">
        <f>VLOOKUP(P90,functions!$A$2:$H$69,3,FALSE)</f>
        <v>Logistics employee loading and unloading</v>
      </c>
      <c r="R90" s="15" t="s">
        <v>1082</v>
      </c>
      <c r="S90" s="17">
        <f>VLOOKUP(P90,functions!$A$2:$H$69,8,FALSE)</f>
        <v>1</v>
      </c>
      <c r="T90" s="17">
        <f t="shared" ca="1" si="11"/>
        <v>8</v>
      </c>
      <c r="U90" s="18">
        <f ca="1">VLOOKUP(T90,'salary scales'!$A$1:$F$10,S90+1,FALSE)</f>
        <v>1861.13</v>
      </c>
      <c r="V90" s="23">
        <f>VLOOKUP(P90,functions!$A$2:$H$69,5,FALSE)</f>
        <v>1</v>
      </c>
      <c r="X90" s="18">
        <f t="shared" ca="1" si="12"/>
        <v>1861.13</v>
      </c>
      <c r="Y90" s="18">
        <f t="shared" ca="1" si="13"/>
        <v>148.8904</v>
      </c>
      <c r="Z90" s="18">
        <f t="shared" ca="1" si="15"/>
        <v>995.87124999999992</v>
      </c>
      <c r="AA90" s="18">
        <f t="shared" ca="1" si="16"/>
        <v>144.23757500000002</v>
      </c>
      <c r="AB90" s="18">
        <f t="shared" ca="1" si="17"/>
        <v>31.639210000000006</v>
      </c>
      <c r="AC90" s="18">
        <f t="shared" ca="1" si="18"/>
        <v>41.689312000000001</v>
      </c>
      <c r="AD90" s="18">
        <f t="shared" ca="1" si="19"/>
        <v>86.542545000000004</v>
      </c>
      <c r="AE90" s="18">
        <f t="shared" ca="1" si="20"/>
        <v>10.050102000000001</v>
      </c>
      <c r="AF90" s="18">
        <f t="shared" ca="1" si="21"/>
        <v>75.888000000000019</v>
      </c>
      <c r="AG90" t="str">
        <f t="shared" si="14"/>
        <v/>
      </c>
    </row>
    <row r="91" spans="1:33" x14ac:dyDescent="0.3">
      <c r="A91" s="2" t="s">
        <v>86</v>
      </c>
      <c r="B91" t="s">
        <v>954</v>
      </c>
      <c r="C91" t="s">
        <v>743</v>
      </c>
      <c r="D91" t="s">
        <v>613</v>
      </c>
      <c r="E91" s="1" t="s">
        <v>410</v>
      </c>
      <c r="F91" s="1" t="s">
        <v>465</v>
      </c>
      <c r="G91" s="7">
        <v>22483</v>
      </c>
      <c r="H91" s="7">
        <v>41556</v>
      </c>
      <c r="I91" s="1" t="s">
        <v>1081</v>
      </c>
      <c r="J91" s="47">
        <v>2</v>
      </c>
      <c r="K91" s="47">
        <v>1</v>
      </c>
      <c r="L91" s="49" t="s">
        <v>1424</v>
      </c>
      <c r="M91" s="6" t="s">
        <v>1281</v>
      </c>
      <c r="N91" s="6" t="s">
        <v>1435</v>
      </c>
      <c r="O91" s="6" t="s">
        <v>1443</v>
      </c>
      <c r="P91" s="12" t="s">
        <v>1054</v>
      </c>
      <c r="Q91" s="15" t="str">
        <f>VLOOKUP(P91,functions!$A$2:$H$69,3,FALSE)</f>
        <v>Production assistant</v>
      </c>
      <c r="R91" s="15"/>
      <c r="S91" s="17">
        <f>VLOOKUP(P91,functions!$A$2:$H$69,8,FALSE)</f>
        <v>1</v>
      </c>
      <c r="T91" s="17">
        <f t="shared" ca="1" si="11"/>
        <v>5</v>
      </c>
      <c r="U91" s="18">
        <f ca="1">VLOOKUP(T91,'salary scales'!$A$1:$F$10,S91+1,FALSE)</f>
        <v>1829.7</v>
      </c>
      <c r="V91" s="23">
        <f>VLOOKUP(P91,functions!$A$2:$H$69,5,FALSE)</f>
        <v>1.00064</v>
      </c>
      <c r="X91" s="18">
        <f t="shared" ca="1" si="12"/>
        <v>1830.8710080000001</v>
      </c>
      <c r="Y91" s="18">
        <f t="shared" ca="1" si="13"/>
        <v>146.46968064000001</v>
      </c>
      <c r="Z91" s="18">
        <f t="shared" ca="1" si="15"/>
        <v>995.87124999999992</v>
      </c>
      <c r="AA91" s="18">
        <f t="shared" ca="1" si="16"/>
        <v>141.89250312000001</v>
      </c>
      <c r="AB91" s="18">
        <f t="shared" ca="1" si="17"/>
        <v>31.124807136000005</v>
      </c>
      <c r="AC91" s="18">
        <f t="shared" ca="1" si="18"/>
        <v>41.011510579199999</v>
      </c>
      <c r="AD91" s="18">
        <f t="shared" ca="1" si="19"/>
        <v>85.135501872000006</v>
      </c>
      <c r="AE91" s="18">
        <f t="shared" ca="1" si="20"/>
        <v>9.8867034432000001</v>
      </c>
      <c r="AF91" s="18">
        <f t="shared" ca="1" si="21"/>
        <v>72.791556800000009</v>
      </c>
      <c r="AG91">
        <f t="shared" si="14"/>
        <v>1</v>
      </c>
    </row>
    <row r="92" spans="1:33" x14ac:dyDescent="0.3">
      <c r="A92" s="2" t="s">
        <v>87</v>
      </c>
      <c r="B92" t="s">
        <v>956</v>
      </c>
      <c r="D92" t="s">
        <v>625</v>
      </c>
      <c r="E92" s="1" t="s">
        <v>410</v>
      </c>
      <c r="F92" s="1" t="s">
        <v>468</v>
      </c>
      <c r="G92" s="7">
        <v>29004</v>
      </c>
      <c r="H92" s="7">
        <v>40083</v>
      </c>
      <c r="I92" s="1" t="s">
        <v>1081</v>
      </c>
      <c r="J92" s="47">
        <v>1</v>
      </c>
      <c r="K92" s="47">
        <v>1</v>
      </c>
      <c r="L92" s="49" t="s">
        <v>1422</v>
      </c>
      <c r="M92" s="6" t="s">
        <v>1281</v>
      </c>
      <c r="N92" s="6" t="s">
        <v>1435</v>
      </c>
      <c r="O92" s="6" t="s">
        <v>1446</v>
      </c>
      <c r="P92" s="12" t="s">
        <v>1053</v>
      </c>
      <c r="Q92" s="15" t="str">
        <f>VLOOKUP(P92,functions!$A$2:$H$69,3,FALSE)</f>
        <v>Production worker</v>
      </c>
      <c r="R92" s="15"/>
      <c r="S92" s="17">
        <f>VLOOKUP(P92,functions!$A$2:$H$69,8,FALSE)</f>
        <v>2</v>
      </c>
      <c r="T92" s="17">
        <f t="shared" ca="1" si="11"/>
        <v>9</v>
      </c>
      <c r="U92" s="18">
        <f ca="1">VLOOKUP(T92,'salary scales'!$A$1:$F$10,S92+1,FALSE)</f>
        <v>1939.17</v>
      </c>
      <c r="V92" s="23">
        <f>VLOOKUP(P92,functions!$A$2:$H$69,5,FALSE)</f>
        <v>1.00064</v>
      </c>
      <c r="X92" s="18">
        <f t="shared" ca="1" si="12"/>
        <v>1940.4110688000001</v>
      </c>
      <c r="Y92" s="18">
        <f t="shared" ca="1" si="13"/>
        <v>155.232885504</v>
      </c>
      <c r="Z92" s="18">
        <f t="shared" ca="1" si="15"/>
        <v>995.87124999999992</v>
      </c>
      <c r="AA92" s="18">
        <f t="shared" ca="1" si="16"/>
        <v>150.38185783200001</v>
      </c>
      <c r="AB92" s="18">
        <f t="shared" ca="1" si="17"/>
        <v>32.986988169600004</v>
      </c>
      <c r="AC92" s="18">
        <f t="shared" ca="1" si="18"/>
        <v>43.465207941119999</v>
      </c>
      <c r="AD92" s="18">
        <f t="shared" ca="1" si="19"/>
        <v>90.229114699199997</v>
      </c>
      <c r="AE92" s="18">
        <f t="shared" ca="1" si="20"/>
        <v>10.478219771520001</v>
      </c>
      <c r="AF92" s="18">
        <f t="shared" ca="1" si="21"/>
        <v>83.745562880000023</v>
      </c>
      <c r="AG92" t="str">
        <f t="shared" si="14"/>
        <v/>
      </c>
    </row>
    <row r="93" spans="1:33" x14ac:dyDescent="0.3">
      <c r="A93" s="2" t="s">
        <v>88</v>
      </c>
      <c r="B93" t="s">
        <v>958</v>
      </c>
      <c r="D93" t="s">
        <v>617</v>
      </c>
      <c r="E93" s="1" t="s">
        <v>410</v>
      </c>
      <c r="F93" s="1" t="s">
        <v>465</v>
      </c>
      <c r="G93" s="7">
        <v>22196</v>
      </c>
      <c r="H93" s="7">
        <v>40982</v>
      </c>
      <c r="I93" s="1" t="s">
        <v>1081</v>
      </c>
      <c r="M93" s="6" t="s">
        <v>1281</v>
      </c>
      <c r="N93" s="6" t="s">
        <v>1435</v>
      </c>
      <c r="O93" s="6" t="s">
        <v>1443</v>
      </c>
      <c r="P93" s="12" t="s">
        <v>1053</v>
      </c>
      <c r="Q93" s="15" t="str">
        <f>VLOOKUP(P93,functions!$A$2:$H$69,3,FALSE)</f>
        <v>Production worker</v>
      </c>
      <c r="R93" s="15"/>
      <c r="S93" s="17">
        <f>VLOOKUP(P93,functions!$A$2:$H$69,8,FALSE)</f>
        <v>2</v>
      </c>
      <c r="T93" s="17">
        <f t="shared" ca="1" si="11"/>
        <v>6</v>
      </c>
      <c r="U93" s="18">
        <f ca="1">VLOOKUP(T93,'salary scales'!$A$1:$F$10,S93+1,FALSE)</f>
        <v>1939.17</v>
      </c>
      <c r="V93" s="23">
        <f>VLOOKUP(P93,functions!$A$2:$H$69,5,FALSE)</f>
        <v>1.00064</v>
      </c>
      <c r="X93" s="18">
        <f t="shared" ca="1" si="12"/>
        <v>1940.4110688000001</v>
      </c>
      <c r="Y93" s="18">
        <f t="shared" ca="1" si="13"/>
        <v>155.232885504</v>
      </c>
      <c r="Z93" s="18">
        <f t="shared" ca="1" si="15"/>
        <v>995.87124999999992</v>
      </c>
      <c r="AA93" s="18">
        <f t="shared" ca="1" si="16"/>
        <v>150.38185783200001</v>
      </c>
      <c r="AB93" s="18">
        <f t="shared" ca="1" si="17"/>
        <v>32.986988169600004</v>
      </c>
      <c r="AC93" s="18">
        <f t="shared" ca="1" si="18"/>
        <v>43.465207941119999</v>
      </c>
      <c r="AD93" s="18">
        <f t="shared" ca="1" si="19"/>
        <v>90.229114699199997</v>
      </c>
      <c r="AE93" s="18">
        <f t="shared" ca="1" si="20"/>
        <v>10.478219771520001</v>
      </c>
      <c r="AF93" s="18">
        <f t="shared" ca="1" si="21"/>
        <v>83.745562880000023</v>
      </c>
      <c r="AG93" t="str">
        <f t="shared" si="14"/>
        <v/>
      </c>
    </row>
    <row r="94" spans="1:33" x14ac:dyDescent="0.3">
      <c r="A94" s="2" t="s">
        <v>89</v>
      </c>
      <c r="B94" t="s">
        <v>892</v>
      </c>
      <c r="D94" t="s">
        <v>989</v>
      </c>
      <c r="E94" s="1" t="s">
        <v>1467</v>
      </c>
      <c r="F94" s="1" t="s">
        <v>466</v>
      </c>
      <c r="G94" s="7">
        <v>30540</v>
      </c>
      <c r="H94" s="7">
        <v>40989</v>
      </c>
      <c r="I94" s="1" t="s">
        <v>1081</v>
      </c>
      <c r="M94" s="6" t="s">
        <v>1281</v>
      </c>
      <c r="N94" s="6" t="s">
        <v>1438</v>
      </c>
      <c r="O94" s="6" t="s">
        <v>1448</v>
      </c>
      <c r="P94" s="12" t="s">
        <v>1060</v>
      </c>
      <c r="Q94" s="15" t="str">
        <f>VLOOKUP(P94,functions!$A$2:$H$69,3,FALSE)</f>
        <v>Logistics employee loading and unloading</v>
      </c>
      <c r="R94" s="15"/>
      <c r="S94" s="17">
        <f>VLOOKUP(P94,functions!$A$2:$H$69,8,FALSE)</f>
        <v>1</v>
      </c>
      <c r="T94" s="17">
        <f t="shared" ca="1" si="11"/>
        <v>6</v>
      </c>
      <c r="U94" s="18">
        <f ca="1">VLOOKUP(T94,'salary scales'!$A$1:$F$10,S94+1,FALSE)</f>
        <v>1861.13</v>
      </c>
      <c r="V94" s="23">
        <f>VLOOKUP(P94,functions!$A$2:$H$69,5,FALSE)</f>
        <v>1</v>
      </c>
      <c r="X94" s="18">
        <f t="shared" ca="1" si="12"/>
        <v>1861.13</v>
      </c>
      <c r="Y94" s="18">
        <f t="shared" ca="1" si="13"/>
        <v>148.8904</v>
      </c>
      <c r="Z94" s="18">
        <f t="shared" ca="1" si="15"/>
        <v>995.87124999999992</v>
      </c>
      <c r="AA94" s="18">
        <f t="shared" ca="1" si="16"/>
        <v>144.23757500000002</v>
      </c>
      <c r="AB94" s="18">
        <f t="shared" ca="1" si="17"/>
        <v>31.639210000000006</v>
      </c>
      <c r="AC94" s="18">
        <f t="shared" ca="1" si="18"/>
        <v>41.689312000000001</v>
      </c>
      <c r="AD94" s="18">
        <f t="shared" ca="1" si="19"/>
        <v>86.542545000000004</v>
      </c>
      <c r="AE94" s="18">
        <f t="shared" ca="1" si="20"/>
        <v>10.050102000000001</v>
      </c>
      <c r="AF94" s="18">
        <f t="shared" ca="1" si="21"/>
        <v>75.888000000000019</v>
      </c>
      <c r="AG94" t="str">
        <f t="shared" si="14"/>
        <v/>
      </c>
    </row>
    <row r="95" spans="1:33" x14ac:dyDescent="0.3">
      <c r="A95" s="2" t="s">
        <v>90</v>
      </c>
      <c r="B95" t="s">
        <v>768</v>
      </c>
      <c r="C95" t="s">
        <v>741</v>
      </c>
      <c r="D95" t="s">
        <v>435</v>
      </c>
      <c r="E95" s="1" t="s">
        <v>410</v>
      </c>
      <c r="F95" s="1" t="s">
        <v>465</v>
      </c>
      <c r="G95" s="7">
        <v>23391</v>
      </c>
      <c r="H95" s="7">
        <v>39579</v>
      </c>
      <c r="I95" s="1" t="s">
        <v>1420</v>
      </c>
      <c r="J95" s="47">
        <v>3</v>
      </c>
      <c r="K95" s="47">
        <v>1</v>
      </c>
      <c r="L95" s="49" t="s">
        <v>1424</v>
      </c>
      <c r="M95" s="6" t="s">
        <v>1283</v>
      </c>
      <c r="N95" s="6" t="s">
        <v>1041</v>
      </c>
      <c r="O95" s="6" t="s">
        <v>1275</v>
      </c>
      <c r="P95" s="12" t="s">
        <v>1069</v>
      </c>
      <c r="Q95" s="15" t="str">
        <f>VLOOKUP(P95,functions!$A$2:$H$69,3,FALSE)</f>
        <v>Head of BHV</v>
      </c>
      <c r="R95" s="15" t="s">
        <v>1091</v>
      </c>
      <c r="S95" s="17">
        <f>VLOOKUP(P95,functions!$A$2:$H$69,8,FALSE)</f>
        <v>3</v>
      </c>
      <c r="T95" s="17">
        <f t="shared" ca="1" si="11"/>
        <v>10</v>
      </c>
      <c r="U95" s="18" t="e">
        <f ca="1">VLOOKUP(T95,'salary scales'!$A$1:$F$10,S95+1,FALSE)</f>
        <v>#N/A</v>
      </c>
      <c r="V95" s="23">
        <f>VLOOKUP(P95,functions!$A$2:$H$69,5,FALSE)</f>
        <v>1</v>
      </c>
      <c r="X95" s="18" t="e">
        <f t="shared" ca="1" si="12"/>
        <v>#N/A</v>
      </c>
      <c r="Y95" s="18" t="e">
        <f t="shared" ca="1" si="13"/>
        <v>#N/A</v>
      </c>
      <c r="Z95" s="18" t="e">
        <f t="shared" ca="1" si="15"/>
        <v>#N/A</v>
      </c>
      <c r="AA95" s="18" t="e">
        <f t="shared" ca="1" si="16"/>
        <v>#N/A</v>
      </c>
      <c r="AB95" s="18" t="e">
        <f t="shared" ca="1" si="17"/>
        <v>#N/A</v>
      </c>
      <c r="AC95" s="18" t="e">
        <f t="shared" ca="1" si="18"/>
        <v>#N/A</v>
      </c>
      <c r="AD95" s="18" t="e">
        <f t="shared" ca="1" si="19"/>
        <v>#N/A</v>
      </c>
      <c r="AE95" s="18" t="e">
        <f t="shared" ca="1" si="20"/>
        <v>#N/A</v>
      </c>
      <c r="AF95" s="18" t="e">
        <f t="shared" ca="1" si="21"/>
        <v>#N/A</v>
      </c>
      <c r="AG95" t="str">
        <f t="shared" si="14"/>
        <v/>
      </c>
    </row>
    <row r="96" spans="1:33" x14ac:dyDescent="0.3">
      <c r="A96" s="2" t="s">
        <v>91</v>
      </c>
      <c r="B96" t="s">
        <v>959</v>
      </c>
      <c r="D96" t="s">
        <v>627</v>
      </c>
      <c r="E96" s="1" t="s">
        <v>410</v>
      </c>
      <c r="F96" s="1" t="s">
        <v>465</v>
      </c>
      <c r="G96" s="7">
        <v>21319</v>
      </c>
      <c r="H96" s="7">
        <v>39536</v>
      </c>
      <c r="I96" s="1" t="s">
        <v>1081</v>
      </c>
      <c r="M96" s="6" t="s">
        <v>1281</v>
      </c>
      <c r="N96" s="6" t="s">
        <v>1278</v>
      </c>
      <c r="O96" s="6" t="s">
        <v>1278</v>
      </c>
      <c r="P96" s="12" t="s">
        <v>1034</v>
      </c>
      <c r="Q96" s="15" t="str">
        <f>VLOOKUP(P96,functions!$A$2:$H$69,3,FALSE)</f>
        <v>QESH Manager</v>
      </c>
      <c r="R96" s="15"/>
      <c r="S96" s="17">
        <f>VLOOKUP(P96,functions!$A$2:$H$69,8,FALSE)</f>
        <v>4</v>
      </c>
      <c r="T96" s="17">
        <f t="shared" ca="1" si="11"/>
        <v>10</v>
      </c>
      <c r="U96" s="18" t="e">
        <f ca="1">VLOOKUP(T96,'salary scales'!$A$1:$F$10,S96+1,FALSE)</f>
        <v>#N/A</v>
      </c>
      <c r="V96" s="23">
        <f>VLOOKUP(P96,functions!$A$2:$H$69,5,FALSE)</f>
        <v>1</v>
      </c>
      <c r="X96" s="18" t="e">
        <f t="shared" ca="1" si="12"/>
        <v>#N/A</v>
      </c>
      <c r="Y96" s="18" t="e">
        <f t="shared" ca="1" si="13"/>
        <v>#N/A</v>
      </c>
      <c r="Z96" s="18" t="e">
        <f t="shared" ca="1" si="15"/>
        <v>#N/A</v>
      </c>
      <c r="AA96" s="18" t="e">
        <f t="shared" ca="1" si="16"/>
        <v>#N/A</v>
      </c>
      <c r="AB96" s="18" t="e">
        <f t="shared" ca="1" si="17"/>
        <v>#N/A</v>
      </c>
      <c r="AC96" s="18" t="e">
        <f t="shared" ca="1" si="18"/>
        <v>#N/A</v>
      </c>
      <c r="AD96" s="18" t="e">
        <f t="shared" ca="1" si="19"/>
        <v>#N/A</v>
      </c>
      <c r="AE96" s="18" t="e">
        <f t="shared" ca="1" si="20"/>
        <v>#N/A</v>
      </c>
      <c r="AF96" s="18" t="e">
        <f t="shared" ca="1" si="21"/>
        <v>#N/A</v>
      </c>
      <c r="AG96" t="str">
        <f t="shared" si="14"/>
        <v/>
      </c>
    </row>
    <row r="97" spans="1:33" x14ac:dyDescent="0.3">
      <c r="A97" s="2" t="s">
        <v>92</v>
      </c>
      <c r="B97" t="s">
        <v>959</v>
      </c>
      <c r="D97" t="s">
        <v>616</v>
      </c>
      <c r="E97" s="1" t="s">
        <v>410</v>
      </c>
      <c r="F97" s="1" t="s">
        <v>465</v>
      </c>
      <c r="G97" s="7">
        <v>25365</v>
      </c>
      <c r="H97" s="7">
        <v>40641</v>
      </c>
      <c r="I97" s="1" t="s">
        <v>1081</v>
      </c>
      <c r="M97" s="6" t="s">
        <v>1281</v>
      </c>
      <c r="N97" s="6" t="s">
        <v>1278</v>
      </c>
      <c r="O97" s="6" t="s">
        <v>1278</v>
      </c>
      <c r="P97" s="12" t="s">
        <v>1039</v>
      </c>
      <c r="Q97" s="15" t="str">
        <f>VLOOKUP(P97,functions!$A$2:$H$69,3,FALSE)</f>
        <v>Assistant laboratory tecnician</v>
      </c>
      <c r="R97" s="15"/>
      <c r="S97" s="17">
        <f>VLOOKUP(P97,functions!$A$2:$H$69,8,FALSE)</f>
        <v>2</v>
      </c>
      <c r="T97" s="17">
        <f t="shared" ca="1" si="11"/>
        <v>7</v>
      </c>
      <c r="U97" s="18">
        <f ca="1">VLOOKUP(T97,'salary scales'!$A$1:$F$10,S97+1,FALSE)</f>
        <v>1939.17</v>
      </c>
      <c r="V97" s="23">
        <f>VLOOKUP(P97,functions!$A$2:$H$69,5,FALSE)</f>
        <v>0.6</v>
      </c>
      <c r="X97" s="18">
        <f t="shared" ca="1" si="12"/>
        <v>1163.502</v>
      </c>
      <c r="Y97" s="18">
        <f t="shared" ca="1" si="13"/>
        <v>93.080159999999992</v>
      </c>
      <c r="Z97" s="18">
        <f t="shared" ca="1" si="15"/>
        <v>995.87124999999992</v>
      </c>
      <c r="AA97" s="18">
        <f t="shared" ca="1" si="16"/>
        <v>90.171404999999993</v>
      </c>
      <c r="AB97" s="18">
        <f t="shared" ca="1" si="17"/>
        <v>19.779534000000002</v>
      </c>
      <c r="AC97" s="18">
        <f t="shared" ca="1" si="18"/>
        <v>26.062444799999998</v>
      </c>
      <c r="AD97" s="18">
        <f t="shared" ca="1" si="19"/>
        <v>54.102843</v>
      </c>
      <c r="AE97" s="18">
        <f t="shared" ca="1" si="20"/>
        <v>6.2829107999999998</v>
      </c>
      <c r="AF97" s="18">
        <f t="shared" ca="1" si="21"/>
        <v>50.215199999999996</v>
      </c>
      <c r="AG97" t="str">
        <f t="shared" si="14"/>
        <v/>
      </c>
    </row>
    <row r="98" spans="1:33" x14ac:dyDescent="0.3">
      <c r="A98" s="2" t="s">
        <v>93</v>
      </c>
      <c r="B98" t="s">
        <v>960</v>
      </c>
      <c r="D98" t="s">
        <v>422</v>
      </c>
      <c r="E98" s="1" t="s">
        <v>410</v>
      </c>
      <c r="F98" s="1" t="s">
        <v>465</v>
      </c>
      <c r="G98" s="7">
        <v>34335</v>
      </c>
      <c r="H98" s="7">
        <v>41098</v>
      </c>
      <c r="I98" s="1" t="s">
        <v>1081</v>
      </c>
      <c r="M98" s="6" t="s">
        <v>1281</v>
      </c>
      <c r="N98" s="6" t="s">
        <v>1435</v>
      </c>
      <c r="O98" s="6" t="s">
        <v>1446</v>
      </c>
      <c r="P98" s="12" t="s">
        <v>1054</v>
      </c>
      <c r="Q98" s="15" t="str">
        <f>VLOOKUP(P98,functions!$A$2:$H$69,3,FALSE)</f>
        <v>Production assistant</v>
      </c>
      <c r="R98" s="15"/>
      <c r="S98" s="17">
        <f>VLOOKUP(P98,functions!$A$2:$H$69,8,FALSE)</f>
        <v>1</v>
      </c>
      <c r="T98" s="17">
        <f t="shared" ca="1" si="11"/>
        <v>6</v>
      </c>
      <c r="U98" s="18">
        <f ca="1">VLOOKUP(T98,'salary scales'!$A$1:$F$10,S98+1,FALSE)</f>
        <v>1861.13</v>
      </c>
      <c r="V98" s="23">
        <f>VLOOKUP(P98,functions!$A$2:$H$69,5,FALSE)</f>
        <v>1.00064</v>
      </c>
      <c r="X98" s="18">
        <f t="shared" ca="1" si="12"/>
        <v>1862.3211232000001</v>
      </c>
      <c r="Y98" s="18">
        <f t="shared" ca="1" si="13"/>
        <v>148.98568985600002</v>
      </c>
      <c r="Z98" s="18">
        <f t="shared" ca="1" si="15"/>
        <v>995.87124999999992</v>
      </c>
      <c r="AA98" s="18">
        <f t="shared" ca="1" si="16"/>
        <v>144.32988704800002</v>
      </c>
      <c r="AB98" s="18">
        <f t="shared" ca="1" si="17"/>
        <v>31.659459094400002</v>
      </c>
      <c r="AC98" s="18">
        <f t="shared" ca="1" si="18"/>
        <v>41.715993159680004</v>
      </c>
      <c r="AD98" s="18">
        <f t="shared" ca="1" si="19"/>
        <v>86.597932228800005</v>
      </c>
      <c r="AE98" s="18">
        <f t="shared" ca="1" si="20"/>
        <v>10.056534065280001</v>
      </c>
      <c r="AF98" s="18">
        <f t="shared" ca="1" si="21"/>
        <v>75.936568320000021</v>
      </c>
      <c r="AG98" t="str">
        <f t="shared" si="14"/>
        <v/>
      </c>
    </row>
    <row r="99" spans="1:33" x14ac:dyDescent="0.3">
      <c r="A99" s="2" t="s">
        <v>94</v>
      </c>
      <c r="B99" t="s">
        <v>960</v>
      </c>
      <c r="D99" t="s">
        <v>628</v>
      </c>
      <c r="E99" s="1" t="s">
        <v>410</v>
      </c>
      <c r="F99" s="1" t="s">
        <v>465</v>
      </c>
      <c r="G99" s="7">
        <v>22484</v>
      </c>
      <c r="H99" s="7">
        <v>40771</v>
      </c>
      <c r="I99" s="1" t="s">
        <v>1081</v>
      </c>
      <c r="M99" s="6" t="s">
        <v>1281</v>
      </c>
      <c r="N99" s="6" t="s">
        <v>1435</v>
      </c>
      <c r="O99" s="6" t="s">
        <v>1443</v>
      </c>
      <c r="P99" s="12" t="s">
        <v>1054</v>
      </c>
      <c r="Q99" s="15" t="str">
        <f>VLOOKUP(P99,functions!$A$2:$H$69,3,FALSE)</f>
        <v>Production assistant</v>
      </c>
      <c r="R99" s="15"/>
      <c r="S99" s="17">
        <f>VLOOKUP(P99,functions!$A$2:$H$69,8,FALSE)</f>
        <v>1</v>
      </c>
      <c r="T99" s="17">
        <f t="shared" ca="1" si="11"/>
        <v>7</v>
      </c>
      <c r="U99" s="18">
        <f ca="1">VLOOKUP(T99,'salary scales'!$A$1:$F$10,S99+1,FALSE)</f>
        <v>1861.13</v>
      </c>
      <c r="V99" s="23">
        <f>VLOOKUP(P99,functions!$A$2:$H$69,5,FALSE)</f>
        <v>1.00064</v>
      </c>
      <c r="X99" s="18">
        <f t="shared" ca="1" si="12"/>
        <v>1862.3211232000001</v>
      </c>
      <c r="Y99" s="18">
        <f t="shared" ca="1" si="13"/>
        <v>148.98568985600002</v>
      </c>
      <c r="Z99" s="18">
        <f t="shared" ca="1" si="15"/>
        <v>995.87124999999992</v>
      </c>
      <c r="AA99" s="18">
        <f t="shared" ca="1" si="16"/>
        <v>144.32988704800002</v>
      </c>
      <c r="AB99" s="18">
        <f t="shared" ca="1" si="17"/>
        <v>31.659459094400002</v>
      </c>
      <c r="AC99" s="18">
        <f t="shared" ca="1" si="18"/>
        <v>41.715993159680004</v>
      </c>
      <c r="AD99" s="18">
        <f t="shared" ca="1" si="19"/>
        <v>86.597932228800005</v>
      </c>
      <c r="AE99" s="18">
        <f t="shared" ca="1" si="20"/>
        <v>10.056534065280001</v>
      </c>
      <c r="AF99" s="18">
        <f t="shared" ca="1" si="21"/>
        <v>75.936568320000021</v>
      </c>
      <c r="AG99" t="str">
        <f t="shared" si="14"/>
        <v/>
      </c>
    </row>
    <row r="100" spans="1:33" x14ac:dyDescent="0.3">
      <c r="A100" s="2" t="s">
        <v>95</v>
      </c>
      <c r="B100" t="s">
        <v>807</v>
      </c>
      <c r="C100" t="s">
        <v>733</v>
      </c>
      <c r="D100" t="s">
        <v>692</v>
      </c>
      <c r="E100" s="1" t="s">
        <v>1467</v>
      </c>
      <c r="F100" s="1" t="s">
        <v>465</v>
      </c>
      <c r="G100" s="7">
        <v>31840</v>
      </c>
      <c r="H100" s="7">
        <v>40171</v>
      </c>
      <c r="I100" s="1" t="s">
        <v>1081</v>
      </c>
      <c r="J100" s="47">
        <v>3</v>
      </c>
      <c r="K100" s="47">
        <v>1</v>
      </c>
      <c r="L100" s="49" t="s">
        <v>1424</v>
      </c>
      <c r="M100" s="6" t="s">
        <v>1281</v>
      </c>
      <c r="N100" s="6" t="s">
        <v>1336</v>
      </c>
      <c r="O100" s="6" t="s">
        <v>1460</v>
      </c>
      <c r="P100" s="12" t="s">
        <v>1011</v>
      </c>
      <c r="Q100" s="15" t="str">
        <f>VLOOKUP(P100,functions!$A$2:$H$69,3,FALSE)</f>
        <v>Administrative Employee Debtors</v>
      </c>
      <c r="R100" s="15"/>
      <c r="S100" s="17">
        <f>VLOOKUP(P100,functions!$A$2:$H$69,8,FALSE)</f>
        <v>3</v>
      </c>
      <c r="T100" s="17">
        <f t="shared" ca="1" si="11"/>
        <v>9</v>
      </c>
      <c r="U100" s="18">
        <f ca="1">VLOOKUP(T100,'salary scales'!$A$1:$F$10,S100+1,FALSE)</f>
        <v>2124.06</v>
      </c>
      <c r="V100" s="23">
        <f>VLOOKUP(P100,functions!$A$2:$H$69,5,FALSE)</f>
        <v>1</v>
      </c>
      <c r="X100" s="18">
        <f t="shared" ca="1" si="12"/>
        <v>2124.06</v>
      </c>
      <c r="Y100" s="18">
        <f t="shared" ca="1" si="13"/>
        <v>169.9248</v>
      </c>
      <c r="Z100" s="18">
        <f t="shared" ca="1" si="15"/>
        <v>995.87124999999992</v>
      </c>
      <c r="AA100" s="18">
        <f t="shared" ca="1" si="16"/>
        <v>164.61464999999998</v>
      </c>
      <c r="AB100" s="18">
        <f t="shared" ca="1" si="17"/>
        <v>36.109020000000001</v>
      </c>
      <c r="AC100" s="18">
        <f t="shared" ca="1" si="18"/>
        <v>47.578944</v>
      </c>
      <c r="AD100" s="18">
        <f t="shared" ca="1" si="19"/>
        <v>98.768789999999996</v>
      </c>
      <c r="AE100" s="18">
        <f t="shared" ca="1" si="20"/>
        <v>11.469924000000001</v>
      </c>
      <c r="AF100" s="18">
        <f t="shared" ca="1" si="21"/>
        <v>102.181</v>
      </c>
      <c r="AG100" t="str">
        <f t="shared" si="14"/>
        <v/>
      </c>
    </row>
    <row r="101" spans="1:33" x14ac:dyDescent="0.3">
      <c r="A101" s="2" t="s">
        <v>96</v>
      </c>
      <c r="B101" t="s">
        <v>807</v>
      </c>
      <c r="C101" t="s">
        <v>733</v>
      </c>
      <c r="D101" t="s">
        <v>460</v>
      </c>
      <c r="E101" s="1" t="s">
        <v>410</v>
      </c>
      <c r="F101" s="1" t="s">
        <v>465</v>
      </c>
      <c r="G101" s="7">
        <v>22952</v>
      </c>
      <c r="H101" s="7">
        <v>41569</v>
      </c>
      <c r="I101" s="1" t="s">
        <v>1081</v>
      </c>
      <c r="M101" s="6" t="s">
        <v>1281</v>
      </c>
      <c r="N101" s="6" t="s">
        <v>1435</v>
      </c>
      <c r="O101" s="6" t="s">
        <v>1443</v>
      </c>
      <c r="P101" s="12" t="s">
        <v>1053</v>
      </c>
      <c r="Q101" s="15" t="str">
        <f>VLOOKUP(P101,functions!$A$2:$H$69,3,FALSE)</f>
        <v>Production worker</v>
      </c>
      <c r="R101" s="15"/>
      <c r="S101" s="17">
        <f>VLOOKUP(P101,functions!$A$2:$H$69,8,FALSE)</f>
        <v>2</v>
      </c>
      <c r="T101" s="17">
        <f t="shared" ca="1" si="11"/>
        <v>5</v>
      </c>
      <c r="U101" s="18">
        <f ca="1">VLOOKUP(T101,'salary scales'!$A$1:$F$10,S101+1,FALSE)</f>
        <v>1899.07</v>
      </c>
      <c r="V101" s="23">
        <f>VLOOKUP(P101,functions!$A$2:$H$69,5,FALSE)</f>
        <v>1.00064</v>
      </c>
      <c r="X101" s="18">
        <f t="shared" ca="1" si="12"/>
        <v>1900.2854047999999</v>
      </c>
      <c r="Y101" s="18">
        <f t="shared" ca="1" si="13"/>
        <v>152.022832384</v>
      </c>
      <c r="Z101" s="18">
        <f t="shared" ca="1" si="15"/>
        <v>995.87124999999992</v>
      </c>
      <c r="AA101" s="18">
        <f t="shared" ca="1" si="16"/>
        <v>147.27211887199999</v>
      </c>
      <c r="AB101" s="18">
        <f t="shared" ca="1" si="17"/>
        <v>32.304851881600001</v>
      </c>
      <c r="AC101" s="18">
        <f t="shared" ca="1" si="18"/>
        <v>42.566393067519996</v>
      </c>
      <c r="AD101" s="18">
        <f t="shared" ca="1" si="19"/>
        <v>88.363271323199996</v>
      </c>
      <c r="AE101" s="18">
        <f t="shared" ca="1" si="20"/>
        <v>10.261541185920001</v>
      </c>
      <c r="AF101" s="18">
        <f t="shared" ca="1" si="21"/>
        <v>79.732996479999997</v>
      </c>
      <c r="AG101">
        <f t="shared" si="14"/>
        <v>1</v>
      </c>
    </row>
    <row r="102" spans="1:33" x14ac:dyDescent="0.3">
      <c r="A102" s="2" t="s">
        <v>97</v>
      </c>
      <c r="B102" t="s">
        <v>919</v>
      </c>
      <c r="C102" t="s">
        <v>743</v>
      </c>
      <c r="D102" t="s">
        <v>535</v>
      </c>
      <c r="E102" s="1" t="s">
        <v>410</v>
      </c>
      <c r="F102" s="1" t="s">
        <v>465</v>
      </c>
      <c r="G102" s="7">
        <v>29389</v>
      </c>
      <c r="H102" s="7">
        <v>39272</v>
      </c>
      <c r="I102" s="1" t="s">
        <v>1081</v>
      </c>
      <c r="J102" s="47">
        <v>1</v>
      </c>
      <c r="K102" s="47">
        <v>1</v>
      </c>
      <c r="L102" s="49" t="s">
        <v>1422</v>
      </c>
      <c r="M102" s="6" t="s">
        <v>1281</v>
      </c>
      <c r="N102" s="6" t="s">
        <v>1438</v>
      </c>
      <c r="O102" s="6" t="s">
        <v>1448</v>
      </c>
      <c r="P102" s="12" t="s">
        <v>1060</v>
      </c>
      <c r="Q102" s="15" t="str">
        <f>VLOOKUP(P102,functions!$A$2:$H$69,3,FALSE)</f>
        <v>Logistics employee loading and unloading</v>
      </c>
      <c r="R102" s="15" t="s">
        <v>1082</v>
      </c>
      <c r="S102" s="17">
        <f>VLOOKUP(P102,functions!$A$2:$H$69,8,FALSE)</f>
        <v>1</v>
      </c>
      <c r="T102" s="17">
        <f t="shared" ca="1" si="11"/>
        <v>11</v>
      </c>
      <c r="U102" s="18" t="e">
        <f ca="1">VLOOKUP(T102,'salary scales'!$A$1:$F$10,S102+1,FALSE)</f>
        <v>#N/A</v>
      </c>
      <c r="V102" s="23">
        <f>VLOOKUP(P102,functions!$A$2:$H$69,5,FALSE)</f>
        <v>1</v>
      </c>
      <c r="X102" s="18" t="e">
        <f t="shared" ca="1" si="12"/>
        <v>#N/A</v>
      </c>
      <c r="Y102" s="18" t="e">
        <f t="shared" ca="1" si="13"/>
        <v>#N/A</v>
      </c>
      <c r="Z102" s="18" t="e">
        <f t="shared" ca="1" si="15"/>
        <v>#N/A</v>
      </c>
      <c r="AA102" s="18" t="e">
        <f t="shared" ca="1" si="16"/>
        <v>#N/A</v>
      </c>
      <c r="AB102" s="18" t="e">
        <f t="shared" ca="1" si="17"/>
        <v>#N/A</v>
      </c>
      <c r="AC102" s="18" t="e">
        <f t="shared" ca="1" si="18"/>
        <v>#N/A</v>
      </c>
      <c r="AD102" s="18" t="e">
        <f t="shared" ca="1" si="19"/>
        <v>#N/A</v>
      </c>
      <c r="AE102" s="18" t="e">
        <f t="shared" ca="1" si="20"/>
        <v>#N/A</v>
      </c>
      <c r="AF102" s="18" t="e">
        <f t="shared" ca="1" si="21"/>
        <v>#N/A</v>
      </c>
      <c r="AG102" t="str">
        <f t="shared" si="14"/>
        <v/>
      </c>
    </row>
    <row r="103" spans="1:33" x14ac:dyDescent="0.3">
      <c r="A103" s="2" t="s">
        <v>98</v>
      </c>
      <c r="B103" t="s">
        <v>917</v>
      </c>
      <c r="C103" t="s">
        <v>743</v>
      </c>
      <c r="D103" t="s">
        <v>451</v>
      </c>
      <c r="E103" s="1" t="s">
        <v>410</v>
      </c>
      <c r="F103" s="1" t="s">
        <v>465</v>
      </c>
      <c r="G103" s="7">
        <v>32256</v>
      </c>
      <c r="H103" s="7">
        <v>39740</v>
      </c>
      <c r="I103" s="1" t="s">
        <v>1081</v>
      </c>
      <c r="M103" s="6" t="s">
        <v>1281</v>
      </c>
      <c r="N103" s="6" t="s">
        <v>1335</v>
      </c>
      <c r="O103" s="6" t="s">
        <v>1445</v>
      </c>
      <c r="P103" s="12" t="s">
        <v>1021</v>
      </c>
      <c r="Q103" s="15" t="str">
        <f>VLOOKUP(P103,functions!$A$2:$H$69,3,FALSE)</f>
        <v>In-house sales employee</v>
      </c>
      <c r="R103" s="15"/>
      <c r="S103" s="17">
        <f>VLOOKUP(P103,functions!$A$2:$H$69,8,FALSE)</f>
        <v>3</v>
      </c>
      <c r="T103" s="17">
        <f t="shared" ca="1" si="11"/>
        <v>10</v>
      </c>
      <c r="U103" s="18" t="e">
        <f ca="1">VLOOKUP(T103,'salary scales'!$A$1:$F$10,S103+1,FALSE)</f>
        <v>#N/A</v>
      </c>
      <c r="V103" s="23">
        <f>VLOOKUP(P103,functions!$A$2:$H$69,5,FALSE)</f>
        <v>0.6</v>
      </c>
      <c r="X103" s="18" t="e">
        <f t="shared" ca="1" si="12"/>
        <v>#N/A</v>
      </c>
      <c r="Y103" s="18" t="e">
        <f t="shared" ca="1" si="13"/>
        <v>#N/A</v>
      </c>
      <c r="Z103" s="18" t="e">
        <f t="shared" ca="1" si="15"/>
        <v>#N/A</v>
      </c>
      <c r="AA103" s="18" t="e">
        <f t="shared" ca="1" si="16"/>
        <v>#N/A</v>
      </c>
      <c r="AB103" s="18" t="e">
        <f t="shared" ca="1" si="17"/>
        <v>#N/A</v>
      </c>
      <c r="AC103" s="18" t="e">
        <f t="shared" ca="1" si="18"/>
        <v>#N/A</v>
      </c>
      <c r="AD103" s="18" t="e">
        <f t="shared" ca="1" si="19"/>
        <v>#N/A</v>
      </c>
      <c r="AE103" s="18" t="e">
        <f t="shared" ca="1" si="20"/>
        <v>#N/A</v>
      </c>
      <c r="AF103" s="18" t="e">
        <f t="shared" ca="1" si="21"/>
        <v>#N/A</v>
      </c>
      <c r="AG103" t="str">
        <f t="shared" si="14"/>
        <v/>
      </c>
    </row>
    <row r="104" spans="1:33" x14ac:dyDescent="0.3">
      <c r="A104" s="2" t="s">
        <v>99</v>
      </c>
      <c r="B104" t="s">
        <v>922</v>
      </c>
      <c r="C104" t="s">
        <v>743</v>
      </c>
      <c r="D104" t="s">
        <v>542</v>
      </c>
      <c r="E104" s="1" t="s">
        <v>410</v>
      </c>
      <c r="F104" s="1" t="s">
        <v>465</v>
      </c>
      <c r="G104" s="7">
        <v>29152</v>
      </c>
      <c r="H104" s="7">
        <v>40766</v>
      </c>
      <c r="I104" s="1" t="s">
        <v>1081</v>
      </c>
      <c r="J104" s="47">
        <v>5</v>
      </c>
      <c r="K104" s="47">
        <v>2</v>
      </c>
      <c r="L104" s="49" t="s">
        <v>1424</v>
      </c>
      <c r="M104" s="6" t="s">
        <v>1281</v>
      </c>
      <c r="N104" s="6" t="s">
        <v>1435</v>
      </c>
      <c r="O104" s="6" t="s">
        <v>1446</v>
      </c>
      <c r="P104" s="12" t="s">
        <v>1053</v>
      </c>
      <c r="Q104" s="15" t="str">
        <f>VLOOKUP(P104,functions!$A$2:$H$69,3,FALSE)</f>
        <v>Production worker</v>
      </c>
      <c r="R104" s="15"/>
      <c r="S104" s="17">
        <f>VLOOKUP(P104,functions!$A$2:$H$69,8,FALSE)</f>
        <v>2</v>
      </c>
      <c r="T104" s="17">
        <f t="shared" ca="1" si="11"/>
        <v>7</v>
      </c>
      <c r="U104" s="18">
        <f ca="1">VLOOKUP(T104,'salary scales'!$A$1:$F$10,S104+1,FALSE)</f>
        <v>1939.17</v>
      </c>
      <c r="V104" s="23">
        <f>VLOOKUP(P104,functions!$A$2:$H$69,5,FALSE)</f>
        <v>1.00064</v>
      </c>
      <c r="X104" s="18">
        <f t="shared" ca="1" si="12"/>
        <v>1940.4110688000001</v>
      </c>
      <c r="Y104" s="18">
        <f t="shared" ca="1" si="13"/>
        <v>155.232885504</v>
      </c>
      <c r="Z104" s="18">
        <f t="shared" ca="1" si="15"/>
        <v>995.87124999999992</v>
      </c>
      <c r="AA104" s="18">
        <f t="shared" ca="1" si="16"/>
        <v>150.38185783200001</v>
      </c>
      <c r="AB104" s="18">
        <f t="shared" ca="1" si="17"/>
        <v>32.986988169600004</v>
      </c>
      <c r="AC104" s="18">
        <f t="shared" ca="1" si="18"/>
        <v>43.465207941119999</v>
      </c>
      <c r="AD104" s="18">
        <f t="shared" ca="1" si="19"/>
        <v>90.229114699199997</v>
      </c>
      <c r="AE104" s="18">
        <f t="shared" ca="1" si="20"/>
        <v>10.478219771520001</v>
      </c>
      <c r="AF104" s="18">
        <f t="shared" ca="1" si="21"/>
        <v>83.745562880000023</v>
      </c>
      <c r="AG104" t="str">
        <f t="shared" si="14"/>
        <v/>
      </c>
    </row>
    <row r="105" spans="1:33" x14ac:dyDescent="0.3">
      <c r="A105" s="2" t="s">
        <v>100</v>
      </c>
      <c r="B105" t="s">
        <v>922</v>
      </c>
      <c r="C105" t="s">
        <v>743</v>
      </c>
      <c r="D105" t="s">
        <v>543</v>
      </c>
      <c r="E105" s="1" t="s">
        <v>410</v>
      </c>
      <c r="F105" s="1" t="s">
        <v>465</v>
      </c>
      <c r="G105" s="7">
        <v>22397</v>
      </c>
      <c r="H105" s="7">
        <v>40876</v>
      </c>
      <c r="I105" s="1" t="s">
        <v>1081</v>
      </c>
      <c r="J105" s="47">
        <v>5</v>
      </c>
      <c r="K105" s="47">
        <v>2</v>
      </c>
      <c r="L105" s="49" t="s">
        <v>1424</v>
      </c>
      <c r="M105" s="6" t="s">
        <v>1281</v>
      </c>
      <c r="N105" s="6" t="s">
        <v>1435</v>
      </c>
      <c r="O105" s="6" t="s">
        <v>1443</v>
      </c>
      <c r="P105" s="12" t="s">
        <v>1053</v>
      </c>
      <c r="Q105" s="15" t="str">
        <f>VLOOKUP(P105,functions!$A$2:$H$69,3,FALSE)</f>
        <v>Production worker</v>
      </c>
      <c r="R105" s="15"/>
      <c r="S105" s="17">
        <f>VLOOKUP(P105,functions!$A$2:$H$69,8,FALSE)</f>
        <v>2</v>
      </c>
      <c r="T105" s="17">
        <f t="shared" ca="1" si="11"/>
        <v>7</v>
      </c>
      <c r="U105" s="18">
        <f ca="1">VLOOKUP(T105,'salary scales'!$A$1:$F$10,S105+1,FALSE)</f>
        <v>1939.17</v>
      </c>
      <c r="V105" s="23">
        <f>VLOOKUP(P105,functions!$A$2:$H$69,5,FALSE)</f>
        <v>1.00064</v>
      </c>
      <c r="X105" s="18">
        <f t="shared" ca="1" si="12"/>
        <v>1940.4110688000001</v>
      </c>
      <c r="Y105" s="18">
        <f t="shared" ca="1" si="13"/>
        <v>155.232885504</v>
      </c>
      <c r="Z105" s="18">
        <f t="shared" ca="1" si="15"/>
        <v>995.87124999999992</v>
      </c>
      <c r="AA105" s="18">
        <f t="shared" ca="1" si="16"/>
        <v>150.38185783200001</v>
      </c>
      <c r="AB105" s="18">
        <f t="shared" ca="1" si="17"/>
        <v>32.986988169600004</v>
      </c>
      <c r="AC105" s="18">
        <f t="shared" ca="1" si="18"/>
        <v>43.465207941119999</v>
      </c>
      <c r="AD105" s="18">
        <f t="shared" ca="1" si="19"/>
        <v>90.229114699199997</v>
      </c>
      <c r="AE105" s="18">
        <f t="shared" ca="1" si="20"/>
        <v>10.478219771520001</v>
      </c>
      <c r="AF105" s="18">
        <f t="shared" ca="1" si="21"/>
        <v>83.745562880000023</v>
      </c>
      <c r="AG105" t="str">
        <f t="shared" si="14"/>
        <v/>
      </c>
    </row>
    <row r="106" spans="1:33" x14ac:dyDescent="0.3">
      <c r="A106" s="2" t="s">
        <v>101</v>
      </c>
      <c r="B106" t="s">
        <v>920</v>
      </c>
      <c r="C106" t="s">
        <v>741</v>
      </c>
      <c r="D106" t="s">
        <v>537</v>
      </c>
      <c r="E106" s="1" t="s">
        <v>410</v>
      </c>
      <c r="F106" s="1" t="s">
        <v>465</v>
      </c>
      <c r="G106" s="7">
        <v>28582</v>
      </c>
      <c r="H106" s="7">
        <v>40331</v>
      </c>
      <c r="I106" s="1" t="s">
        <v>1081</v>
      </c>
      <c r="M106" s="6" t="s">
        <v>1281</v>
      </c>
      <c r="N106" s="6" t="s">
        <v>1438</v>
      </c>
      <c r="O106" s="6" t="s">
        <v>1457</v>
      </c>
      <c r="P106" s="12" t="s">
        <v>1059</v>
      </c>
      <c r="Q106" s="15" t="str">
        <f>VLOOKUP(P106,functions!$A$2:$H$69,3,FALSE)</f>
        <v>Warehouse worker</v>
      </c>
      <c r="R106" s="15"/>
      <c r="S106" s="17">
        <f>VLOOKUP(P106,functions!$A$2:$H$69,8,FALSE)</f>
        <v>1</v>
      </c>
      <c r="T106" s="17">
        <f t="shared" ca="1" si="11"/>
        <v>8</v>
      </c>
      <c r="U106" s="18">
        <f ca="1">VLOOKUP(T106,'salary scales'!$A$1:$F$10,S106+1,FALSE)</f>
        <v>1861.13</v>
      </c>
      <c r="V106" s="23">
        <f>VLOOKUP(P106,functions!$A$2:$H$69,5,FALSE)</f>
        <v>1</v>
      </c>
      <c r="X106" s="18">
        <f t="shared" ca="1" si="12"/>
        <v>1861.13</v>
      </c>
      <c r="Y106" s="18">
        <f t="shared" ca="1" si="13"/>
        <v>148.8904</v>
      </c>
      <c r="Z106" s="18">
        <f t="shared" ca="1" si="15"/>
        <v>995.87124999999992</v>
      </c>
      <c r="AA106" s="18">
        <f t="shared" ca="1" si="16"/>
        <v>144.23757500000002</v>
      </c>
      <c r="AB106" s="18">
        <f t="shared" ca="1" si="17"/>
        <v>31.639210000000006</v>
      </c>
      <c r="AC106" s="18">
        <f t="shared" ca="1" si="18"/>
        <v>41.689312000000001</v>
      </c>
      <c r="AD106" s="18">
        <f t="shared" ca="1" si="19"/>
        <v>86.542545000000004</v>
      </c>
      <c r="AE106" s="18">
        <f t="shared" ca="1" si="20"/>
        <v>10.050102000000001</v>
      </c>
      <c r="AF106" s="18">
        <f t="shared" ca="1" si="21"/>
        <v>75.888000000000019</v>
      </c>
      <c r="AG106" t="str">
        <f t="shared" si="14"/>
        <v/>
      </c>
    </row>
    <row r="107" spans="1:33" x14ac:dyDescent="0.3">
      <c r="A107" s="2" t="s">
        <v>102</v>
      </c>
      <c r="B107" t="s">
        <v>920</v>
      </c>
      <c r="C107" t="s">
        <v>741</v>
      </c>
      <c r="D107" t="s">
        <v>536</v>
      </c>
      <c r="E107" s="1" t="s">
        <v>410</v>
      </c>
      <c r="F107" s="1" t="s">
        <v>465</v>
      </c>
      <c r="G107" s="7">
        <v>25622</v>
      </c>
      <c r="H107" s="7">
        <v>40462</v>
      </c>
      <c r="I107" s="1" t="s">
        <v>1420</v>
      </c>
      <c r="J107" s="47">
        <v>5</v>
      </c>
      <c r="K107" s="47">
        <v>1</v>
      </c>
      <c r="L107" s="49" t="s">
        <v>1428</v>
      </c>
      <c r="M107" s="6" t="s">
        <v>1281</v>
      </c>
      <c r="N107" s="6" t="s">
        <v>1435</v>
      </c>
      <c r="O107" s="6" t="s">
        <v>1443</v>
      </c>
      <c r="P107" s="12" t="s">
        <v>1053</v>
      </c>
      <c r="Q107" s="15" t="str">
        <f>VLOOKUP(P107,functions!$A$2:$H$69,3,FALSE)</f>
        <v>Production worker</v>
      </c>
      <c r="R107" s="15"/>
      <c r="S107" s="17">
        <f>VLOOKUP(P107,functions!$A$2:$H$69,8,FALSE)</f>
        <v>2</v>
      </c>
      <c r="T107" s="17">
        <f t="shared" ca="1" si="11"/>
        <v>8</v>
      </c>
      <c r="U107" s="18">
        <f ca="1">VLOOKUP(T107,'salary scales'!$A$1:$F$10,S107+1,FALSE)</f>
        <v>1939.17</v>
      </c>
      <c r="V107" s="23">
        <f>VLOOKUP(P107,functions!$A$2:$H$69,5,FALSE)</f>
        <v>1.00064</v>
      </c>
      <c r="X107" s="18">
        <f t="shared" ca="1" si="12"/>
        <v>1940.4110688000001</v>
      </c>
      <c r="Y107" s="18">
        <f t="shared" ca="1" si="13"/>
        <v>155.232885504</v>
      </c>
      <c r="Z107" s="18">
        <f t="shared" ca="1" si="15"/>
        <v>995.87124999999992</v>
      </c>
      <c r="AA107" s="18">
        <f t="shared" ca="1" si="16"/>
        <v>150.38185783200001</v>
      </c>
      <c r="AB107" s="18">
        <f t="shared" ca="1" si="17"/>
        <v>32.986988169600004</v>
      </c>
      <c r="AC107" s="18">
        <f t="shared" ca="1" si="18"/>
        <v>43.465207941119999</v>
      </c>
      <c r="AD107" s="18">
        <f t="shared" ca="1" si="19"/>
        <v>90.229114699199997</v>
      </c>
      <c r="AE107" s="18">
        <f t="shared" ca="1" si="20"/>
        <v>10.478219771520001</v>
      </c>
      <c r="AF107" s="18">
        <f t="shared" ca="1" si="21"/>
        <v>83.745562880000023</v>
      </c>
      <c r="AG107" t="str">
        <f t="shared" si="14"/>
        <v/>
      </c>
    </row>
    <row r="108" spans="1:33" x14ac:dyDescent="0.3">
      <c r="A108" s="2" t="s">
        <v>103</v>
      </c>
      <c r="B108" t="s">
        <v>770</v>
      </c>
      <c r="D108" t="s">
        <v>437</v>
      </c>
      <c r="E108" s="1" t="s">
        <v>410</v>
      </c>
      <c r="F108" s="1" t="s">
        <v>465</v>
      </c>
      <c r="G108" s="7">
        <v>27054</v>
      </c>
      <c r="H108" s="7">
        <v>40692</v>
      </c>
      <c r="I108" s="1" t="s">
        <v>1081</v>
      </c>
      <c r="M108" s="6" t="s">
        <v>1281</v>
      </c>
      <c r="N108" s="6" t="s">
        <v>1041</v>
      </c>
      <c r="O108" s="6" t="s">
        <v>1465</v>
      </c>
      <c r="P108" s="12" t="s">
        <v>1002</v>
      </c>
      <c r="Q108" s="15" t="str">
        <f>VLOOKUP(P108,functions!$A$2:$H$69,3,FALSE)</f>
        <v>Acquisitor</v>
      </c>
      <c r="R108" s="15"/>
      <c r="S108" s="17">
        <f>VLOOKUP(P108,functions!$A$2:$H$69,8,FALSE)</f>
        <v>4</v>
      </c>
      <c r="T108" s="17">
        <f t="shared" ca="1" si="11"/>
        <v>7</v>
      </c>
      <c r="U108" s="18">
        <f ca="1">VLOOKUP(T108,'salary scales'!$A$1:$F$10,S108+1,FALSE)</f>
        <v>2168.02</v>
      </c>
      <c r="V108" s="23">
        <f>VLOOKUP(P108,functions!$A$2:$H$69,5,FALSE)</f>
        <v>0.6</v>
      </c>
      <c r="X108" s="18">
        <f t="shared" ca="1" si="12"/>
        <v>1300.8119999999999</v>
      </c>
      <c r="Y108" s="18">
        <f t="shared" ca="1" si="13"/>
        <v>104.06496</v>
      </c>
      <c r="Z108" s="18">
        <f t="shared" ca="1" si="15"/>
        <v>995.87124999999992</v>
      </c>
      <c r="AA108" s="18">
        <f t="shared" ca="1" si="16"/>
        <v>100.81292999999999</v>
      </c>
      <c r="AB108" s="18">
        <f t="shared" ca="1" si="17"/>
        <v>22.113803999999998</v>
      </c>
      <c r="AC108" s="18">
        <f t="shared" ca="1" si="18"/>
        <v>29.138188799999998</v>
      </c>
      <c r="AD108" s="18">
        <f t="shared" ca="1" si="19"/>
        <v>60.487757999999992</v>
      </c>
      <c r="AE108" s="18">
        <f t="shared" ca="1" si="20"/>
        <v>7.0243848</v>
      </c>
      <c r="AF108" s="18">
        <f t="shared" ca="1" si="21"/>
        <v>63.94619999999999</v>
      </c>
      <c r="AG108" t="str">
        <f t="shared" si="14"/>
        <v/>
      </c>
    </row>
    <row r="109" spans="1:33" x14ac:dyDescent="0.3">
      <c r="A109" s="2" t="s">
        <v>104</v>
      </c>
      <c r="B109" t="s">
        <v>961</v>
      </c>
      <c r="D109" t="s">
        <v>629</v>
      </c>
      <c r="E109" s="1" t="s">
        <v>410</v>
      </c>
      <c r="F109" s="1" t="s">
        <v>465</v>
      </c>
      <c r="G109" s="7">
        <v>28244</v>
      </c>
      <c r="H109" s="7">
        <v>40559</v>
      </c>
      <c r="I109" s="1" t="s">
        <v>1081</v>
      </c>
      <c r="J109" s="47">
        <v>14</v>
      </c>
      <c r="K109" s="47">
        <v>1</v>
      </c>
      <c r="L109" s="49" t="s">
        <v>1426</v>
      </c>
      <c r="M109" s="6" t="s">
        <v>1281</v>
      </c>
      <c r="N109" s="6" t="s">
        <v>1438</v>
      </c>
      <c r="O109" s="6" t="s">
        <v>1448</v>
      </c>
      <c r="P109" s="12" t="s">
        <v>1060</v>
      </c>
      <c r="Q109" s="15" t="str">
        <f>VLOOKUP(P109,functions!$A$2:$H$69,3,FALSE)</f>
        <v>Logistics employee loading and unloading</v>
      </c>
      <c r="R109" s="15"/>
      <c r="S109" s="17">
        <f>VLOOKUP(P109,functions!$A$2:$H$69,8,FALSE)</f>
        <v>1</v>
      </c>
      <c r="T109" s="17">
        <f t="shared" ca="1" si="11"/>
        <v>7</v>
      </c>
      <c r="U109" s="18">
        <f ca="1">VLOOKUP(T109,'salary scales'!$A$1:$F$10,S109+1,FALSE)</f>
        <v>1861.13</v>
      </c>
      <c r="V109" s="23">
        <f>VLOOKUP(P109,functions!$A$2:$H$69,5,FALSE)</f>
        <v>1</v>
      </c>
      <c r="X109" s="18">
        <f t="shared" ca="1" si="12"/>
        <v>1861.13</v>
      </c>
      <c r="Y109" s="18">
        <f t="shared" ca="1" si="13"/>
        <v>148.8904</v>
      </c>
      <c r="Z109" s="18">
        <f t="shared" ca="1" si="15"/>
        <v>995.87124999999992</v>
      </c>
      <c r="AA109" s="18">
        <f t="shared" ca="1" si="16"/>
        <v>144.23757500000002</v>
      </c>
      <c r="AB109" s="18">
        <f t="shared" ca="1" si="17"/>
        <v>31.639210000000006</v>
      </c>
      <c r="AC109" s="18">
        <f t="shared" ca="1" si="18"/>
        <v>41.689312000000001</v>
      </c>
      <c r="AD109" s="18">
        <f t="shared" ca="1" si="19"/>
        <v>86.542545000000004</v>
      </c>
      <c r="AE109" s="18">
        <f t="shared" ca="1" si="20"/>
        <v>10.050102000000001</v>
      </c>
      <c r="AF109" s="18">
        <f t="shared" ca="1" si="21"/>
        <v>75.888000000000019</v>
      </c>
      <c r="AG109" t="str">
        <f t="shared" si="14"/>
        <v/>
      </c>
    </row>
    <row r="110" spans="1:33" x14ac:dyDescent="0.3">
      <c r="A110" s="2" t="s">
        <v>105</v>
      </c>
      <c r="B110" t="s">
        <v>961</v>
      </c>
      <c r="D110" t="s">
        <v>631</v>
      </c>
      <c r="E110" s="1" t="s">
        <v>410</v>
      </c>
      <c r="F110" s="1" t="s">
        <v>465</v>
      </c>
      <c r="G110" s="7">
        <v>24645</v>
      </c>
      <c r="H110" s="7">
        <v>40487</v>
      </c>
      <c r="I110" s="1" t="s">
        <v>1081</v>
      </c>
      <c r="M110" s="6" t="s">
        <v>1281</v>
      </c>
      <c r="N110" s="6" t="s">
        <v>1435</v>
      </c>
      <c r="O110" s="6" t="s">
        <v>1443</v>
      </c>
      <c r="P110" s="12" t="s">
        <v>1053</v>
      </c>
      <c r="Q110" s="15" t="str">
        <f>VLOOKUP(P110,functions!$A$2:$H$69,3,FALSE)</f>
        <v>Production worker</v>
      </c>
      <c r="R110" s="15"/>
      <c r="S110" s="17">
        <f>VLOOKUP(P110,functions!$A$2:$H$69,8,FALSE)</f>
        <v>2</v>
      </c>
      <c r="T110" s="17">
        <f t="shared" ca="1" si="11"/>
        <v>8</v>
      </c>
      <c r="U110" s="18">
        <f ca="1">VLOOKUP(T110,'salary scales'!$A$1:$F$10,S110+1,FALSE)</f>
        <v>1939.17</v>
      </c>
      <c r="V110" s="23">
        <f>VLOOKUP(P110,functions!$A$2:$H$69,5,FALSE)</f>
        <v>1.00064</v>
      </c>
      <c r="X110" s="18">
        <f t="shared" ca="1" si="12"/>
        <v>1940.4110688000001</v>
      </c>
      <c r="Y110" s="18">
        <f t="shared" ca="1" si="13"/>
        <v>155.232885504</v>
      </c>
      <c r="Z110" s="18">
        <f t="shared" ca="1" si="15"/>
        <v>995.87124999999992</v>
      </c>
      <c r="AA110" s="18">
        <f t="shared" ca="1" si="16"/>
        <v>150.38185783200001</v>
      </c>
      <c r="AB110" s="18">
        <f t="shared" ca="1" si="17"/>
        <v>32.986988169600004</v>
      </c>
      <c r="AC110" s="18">
        <f t="shared" ca="1" si="18"/>
        <v>43.465207941119999</v>
      </c>
      <c r="AD110" s="18">
        <f t="shared" ca="1" si="19"/>
        <v>90.229114699199997</v>
      </c>
      <c r="AE110" s="18">
        <f t="shared" ca="1" si="20"/>
        <v>10.478219771520001</v>
      </c>
      <c r="AF110" s="18">
        <f t="shared" ca="1" si="21"/>
        <v>83.745562880000023</v>
      </c>
      <c r="AG110" t="str">
        <f t="shared" si="14"/>
        <v/>
      </c>
    </row>
    <row r="111" spans="1:33" x14ac:dyDescent="0.3">
      <c r="A111" s="2" t="s">
        <v>106</v>
      </c>
      <c r="B111" t="s">
        <v>962</v>
      </c>
      <c r="D111" t="s">
        <v>624</v>
      </c>
      <c r="E111" s="1" t="s">
        <v>410</v>
      </c>
      <c r="F111" s="1" t="s">
        <v>729</v>
      </c>
      <c r="G111" s="7">
        <v>30286</v>
      </c>
      <c r="H111" s="7">
        <v>40544</v>
      </c>
      <c r="I111" s="1" t="s">
        <v>1081</v>
      </c>
      <c r="M111" s="6" t="s">
        <v>1281</v>
      </c>
      <c r="N111" s="6" t="s">
        <v>1435</v>
      </c>
      <c r="O111" s="6" t="s">
        <v>1446</v>
      </c>
      <c r="P111" s="12" t="s">
        <v>1053</v>
      </c>
      <c r="Q111" s="15" t="str">
        <f>VLOOKUP(P111,functions!$A$2:$H$69,3,FALSE)</f>
        <v>Production worker</v>
      </c>
      <c r="R111" s="15" t="s">
        <v>1082</v>
      </c>
      <c r="S111" s="17">
        <f>VLOOKUP(P111,functions!$A$2:$H$69,8,FALSE)</f>
        <v>2</v>
      </c>
      <c r="T111" s="17">
        <f t="shared" ca="1" si="11"/>
        <v>7</v>
      </c>
      <c r="U111" s="18">
        <f ca="1">VLOOKUP(T111,'salary scales'!$A$1:$F$10,S111+1,FALSE)</f>
        <v>1939.17</v>
      </c>
      <c r="V111" s="23">
        <f>VLOOKUP(P111,functions!$A$2:$H$69,5,FALSE)</f>
        <v>1.00064</v>
      </c>
      <c r="X111" s="18">
        <f t="shared" ca="1" si="12"/>
        <v>1940.4110688000001</v>
      </c>
      <c r="Y111" s="18">
        <f t="shared" ca="1" si="13"/>
        <v>155.232885504</v>
      </c>
      <c r="Z111" s="18">
        <f t="shared" ca="1" si="15"/>
        <v>995.87124999999992</v>
      </c>
      <c r="AA111" s="18">
        <f t="shared" ca="1" si="16"/>
        <v>150.38185783200001</v>
      </c>
      <c r="AB111" s="18">
        <f t="shared" ca="1" si="17"/>
        <v>32.986988169600004</v>
      </c>
      <c r="AC111" s="18">
        <f t="shared" ca="1" si="18"/>
        <v>43.465207941119999</v>
      </c>
      <c r="AD111" s="18">
        <f t="shared" ca="1" si="19"/>
        <v>90.229114699199997</v>
      </c>
      <c r="AE111" s="18">
        <f t="shared" ca="1" si="20"/>
        <v>10.478219771520001</v>
      </c>
      <c r="AF111" s="18">
        <f t="shared" ca="1" si="21"/>
        <v>83.745562880000023</v>
      </c>
      <c r="AG111" t="str">
        <f t="shared" si="14"/>
        <v/>
      </c>
    </row>
    <row r="112" spans="1:33" x14ac:dyDescent="0.3">
      <c r="A112" s="2" t="s">
        <v>107</v>
      </c>
      <c r="B112" t="s">
        <v>795</v>
      </c>
      <c r="D112" t="s">
        <v>687</v>
      </c>
      <c r="E112" s="1" t="s">
        <v>1467</v>
      </c>
      <c r="F112" s="1" t="s">
        <v>465</v>
      </c>
      <c r="G112" s="7">
        <v>19849</v>
      </c>
      <c r="H112" s="7">
        <v>39232</v>
      </c>
      <c r="I112" s="1" t="s">
        <v>1081</v>
      </c>
      <c r="J112" s="47">
        <v>1</v>
      </c>
      <c r="K112" s="47">
        <v>1</v>
      </c>
      <c r="L112" s="49" t="s">
        <v>1422</v>
      </c>
      <c r="M112" s="6" t="s">
        <v>1281</v>
      </c>
      <c r="N112" s="6" t="s">
        <v>1335</v>
      </c>
      <c r="O112" s="6" t="s">
        <v>1445</v>
      </c>
      <c r="P112" s="12" t="s">
        <v>1021</v>
      </c>
      <c r="Q112" s="15" t="str">
        <f>VLOOKUP(P112,functions!$A$2:$H$69,3,FALSE)</f>
        <v>In-house sales employee</v>
      </c>
      <c r="R112" s="15"/>
      <c r="S112" s="17">
        <f>VLOOKUP(P112,functions!$A$2:$H$69,8,FALSE)</f>
        <v>3</v>
      </c>
      <c r="T112" s="17">
        <f t="shared" ca="1" si="11"/>
        <v>11</v>
      </c>
      <c r="U112" s="18" t="e">
        <f ca="1">VLOOKUP(T112,'salary scales'!$A$1:$F$10,S112+1,FALSE)</f>
        <v>#N/A</v>
      </c>
      <c r="V112" s="23">
        <f>VLOOKUP(P112,functions!$A$2:$H$69,5,FALSE)</f>
        <v>0.6</v>
      </c>
      <c r="X112" s="18" t="e">
        <f t="shared" ca="1" si="12"/>
        <v>#N/A</v>
      </c>
      <c r="Y112" s="18" t="e">
        <f t="shared" ca="1" si="13"/>
        <v>#N/A</v>
      </c>
      <c r="Z112" s="18" t="e">
        <f t="shared" ca="1" si="15"/>
        <v>#N/A</v>
      </c>
      <c r="AA112" s="18" t="e">
        <f t="shared" ca="1" si="16"/>
        <v>#N/A</v>
      </c>
      <c r="AB112" s="18" t="e">
        <f t="shared" ca="1" si="17"/>
        <v>#N/A</v>
      </c>
      <c r="AC112" s="18" t="e">
        <f t="shared" ca="1" si="18"/>
        <v>#N/A</v>
      </c>
      <c r="AD112" s="18" t="e">
        <f t="shared" ca="1" si="19"/>
        <v>#N/A</v>
      </c>
      <c r="AE112" s="18" t="e">
        <f t="shared" ca="1" si="20"/>
        <v>#N/A</v>
      </c>
      <c r="AF112" s="18" t="e">
        <f t="shared" ca="1" si="21"/>
        <v>#N/A</v>
      </c>
      <c r="AG112" t="str">
        <f t="shared" si="14"/>
        <v/>
      </c>
    </row>
    <row r="113" spans="1:33" x14ac:dyDescent="0.3">
      <c r="A113" s="2" t="s">
        <v>108</v>
      </c>
      <c r="B113" t="s">
        <v>856</v>
      </c>
      <c r="C113" t="s">
        <v>855</v>
      </c>
      <c r="D113" t="s">
        <v>711</v>
      </c>
      <c r="E113" s="1" t="s">
        <v>1467</v>
      </c>
      <c r="F113" s="1" t="s">
        <v>465</v>
      </c>
      <c r="G113" s="7">
        <v>22693</v>
      </c>
      <c r="H113" s="7">
        <v>41404</v>
      </c>
      <c r="I113" s="1" t="s">
        <v>1081</v>
      </c>
      <c r="J113" s="47">
        <v>12</v>
      </c>
      <c r="K113" s="47">
        <v>5</v>
      </c>
      <c r="L113" s="49" t="s">
        <v>1291</v>
      </c>
      <c r="M113" s="6" t="s">
        <v>1281</v>
      </c>
      <c r="N113" s="6" t="s">
        <v>1438</v>
      </c>
      <c r="O113" s="6" t="s">
        <v>1448</v>
      </c>
      <c r="P113" s="12" t="s">
        <v>1060</v>
      </c>
      <c r="Q113" s="15" t="str">
        <f>VLOOKUP(P113,functions!$A$2:$H$69,3,FALSE)</f>
        <v>Logistics employee loading and unloading</v>
      </c>
      <c r="R113" s="15"/>
      <c r="S113" s="17">
        <f>VLOOKUP(P113,functions!$A$2:$H$69,8,FALSE)</f>
        <v>1</v>
      </c>
      <c r="T113" s="17">
        <f t="shared" ca="1" si="11"/>
        <v>5</v>
      </c>
      <c r="U113" s="18">
        <f ca="1">VLOOKUP(T113,'salary scales'!$A$1:$F$10,S113+1,FALSE)</f>
        <v>1829.7</v>
      </c>
      <c r="V113" s="23">
        <f>VLOOKUP(P113,functions!$A$2:$H$69,5,FALSE)</f>
        <v>1</v>
      </c>
      <c r="X113" s="18">
        <f t="shared" ca="1" si="12"/>
        <v>1829.7</v>
      </c>
      <c r="Y113" s="18">
        <f t="shared" ca="1" si="13"/>
        <v>146.376</v>
      </c>
      <c r="Z113" s="18">
        <f t="shared" ca="1" si="15"/>
        <v>995.87124999999992</v>
      </c>
      <c r="AA113" s="18">
        <f t="shared" ca="1" si="16"/>
        <v>141.80175</v>
      </c>
      <c r="AB113" s="18">
        <f t="shared" ca="1" si="17"/>
        <v>31.104900000000004</v>
      </c>
      <c r="AC113" s="18">
        <f t="shared" ca="1" si="18"/>
        <v>40.985280000000003</v>
      </c>
      <c r="AD113" s="18">
        <f t="shared" ca="1" si="19"/>
        <v>85.081050000000005</v>
      </c>
      <c r="AE113" s="18">
        <f t="shared" ca="1" si="20"/>
        <v>9.8803800000000006</v>
      </c>
      <c r="AF113" s="18">
        <f t="shared" ca="1" si="21"/>
        <v>72.745000000000005</v>
      </c>
      <c r="AG113">
        <f t="shared" si="14"/>
        <v>1</v>
      </c>
    </row>
    <row r="114" spans="1:33" x14ac:dyDescent="0.3">
      <c r="A114" s="2" t="s">
        <v>109</v>
      </c>
      <c r="B114" t="s">
        <v>893</v>
      </c>
      <c r="D114" t="s">
        <v>480</v>
      </c>
      <c r="E114" s="1" t="s">
        <v>410</v>
      </c>
      <c r="F114" s="1" t="s">
        <v>465</v>
      </c>
      <c r="G114" s="7">
        <v>25527</v>
      </c>
      <c r="H114" s="7">
        <v>39948</v>
      </c>
      <c r="I114" s="1" t="s">
        <v>1081</v>
      </c>
      <c r="M114" s="6" t="s">
        <v>1281</v>
      </c>
      <c r="N114" s="6" t="s">
        <v>1438</v>
      </c>
      <c r="O114" s="6" t="s">
        <v>1448</v>
      </c>
      <c r="P114" s="12" t="s">
        <v>1056</v>
      </c>
      <c r="Q114" s="15" t="str">
        <f>VLOOKUP(P114,functions!$A$2:$H$69,3,FALSE)</f>
        <v>Team leader Load and Unload</v>
      </c>
      <c r="R114" s="15" t="s">
        <v>1083</v>
      </c>
      <c r="S114" s="17">
        <f>VLOOKUP(P114,functions!$A$2:$H$69,8,FALSE)</f>
        <v>3</v>
      </c>
      <c r="T114" s="17">
        <f t="shared" ca="1" si="11"/>
        <v>9</v>
      </c>
      <c r="U114" s="18">
        <f ca="1">VLOOKUP(T114,'salary scales'!$A$1:$F$10,S114+1,FALSE)</f>
        <v>2124.06</v>
      </c>
      <c r="V114" s="23">
        <f>VLOOKUP(P114,functions!$A$2:$H$69,5,FALSE)</f>
        <v>1</v>
      </c>
      <c r="X114" s="18">
        <f t="shared" ca="1" si="12"/>
        <v>2124.06</v>
      </c>
      <c r="Y114" s="18">
        <f t="shared" ca="1" si="13"/>
        <v>169.9248</v>
      </c>
      <c r="Z114" s="18">
        <f t="shared" ca="1" si="15"/>
        <v>995.87124999999992</v>
      </c>
      <c r="AA114" s="18">
        <f t="shared" ca="1" si="16"/>
        <v>164.61464999999998</v>
      </c>
      <c r="AB114" s="18">
        <f t="shared" ca="1" si="17"/>
        <v>36.109020000000001</v>
      </c>
      <c r="AC114" s="18">
        <f t="shared" ca="1" si="18"/>
        <v>47.578944</v>
      </c>
      <c r="AD114" s="18">
        <f t="shared" ca="1" si="19"/>
        <v>98.768789999999996</v>
      </c>
      <c r="AE114" s="18">
        <f t="shared" ca="1" si="20"/>
        <v>11.469924000000001</v>
      </c>
      <c r="AF114" s="18">
        <f t="shared" ca="1" si="21"/>
        <v>102.181</v>
      </c>
      <c r="AG114" t="str">
        <f t="shared" si="14"/>
        <v/>
      </c>
    </row>
    <row r="115" spans="1:33" x14ac:dyDescent="0.3">
      <c r="A115" s="2" t="s">
        <v>110</v>
      </c>
      <c r="B115" t="s">
        <v>944</v>
      </c>
      <c r="D115" t="s">
        <v>515</v>
      </c>
      <c r="E115" s="1" t="s">
        <v>410</v>
      </c>
      <c r="F115" s="1" t="s">
        <v>465</v>
      </c>
      <c r="G115" s="7">
        <v>23639</v>
      </c>
      <c r="H115" s="7">
        <v>39506</v>
      </c>
      <c r="I115" s="1" t="s">
        <v>1081</v>
      </c>
      <c r="J115" s="47">
        <v>2</v>
      </c>
      <c r="K115" s="47">
        <v>1</v>
      </c>
      <c r="L115" s="49" t="s">
        <v>1422</v>
      </c>
      <c r="M115" s="6" t="s">
        <v>1281</v>
      </c>
      <c r="N115" s="6" t="s">
        <v>1335</v>
      </c>
      <c r="O115" s="6" t="s">
        <v>1046</v>
      </c>
      <c r="P115" s="12" t="s">
        <v>1025</v>
      </c>
      <c r="Q115" s="15" t="str">
        <f>VLOOKUP(P115,functions!$A$2:$H$69,3,FALSE)</f>
        <v>Marketeer</v>
      </c>
      <c r="R115" s="15"/>
      <c r="S115" s="17">
        <f>VLOOKUP(P115,functions!$A$2:$H$69,8,FALSE)</f>
        <v>2</v>
      </c>
      <c r="T115" s="17">
        <f t="shared" ca="1" si="11"/>
        <v>10</v>
      </c>
      <c r="U115" s="18" t="e">
        <f ca="1">VLOOKUP(T115,'salary scales'!$A$1:$F$10,S115+1,FALSE)</f>
        <v>#N/A</v>
      </c>
      <c r="V115" s="23">
        <f>VLOOKUP(P115,functions!$A$2:$H$69,5,FALSE)</f>
        <v>0.6</v>
      </c>
      <c r="X115" s="18" t="e">
        <f t="shared" ca="1" si="12"/>
        <v>#N/A</v>
      </c>
      <c r="Y115" s="18" t="e">
        <f t="shared" ca="1" si="13"/>
        <v>#N/A</v>
      </c>
      <c r="Z115" s="18" t="e">
        <f t="shared" ca="1" si="15"/>
        <v>#N/A</v>
      </c>
      <c r="AA115" s="18" t="e">
        <f t="shared" ca="1" si="16"/>
        <v>#N/A</v>
      </c>
      <c r="AB115" s="18" t="e">
        <f t="shared" ca="1" si="17"/>
        <v>#N/A</v>
      </c>
      <c r="AC115" s="18" t="e">
        <f t="shared" ca="1" si="18"/>
        <v>#N/A</v>
      </c>
      <c r="AD115" s="18" t="e">
        <f t="shared" ca="1" si="19"/>
        <v>#N/A</v>
      </c>
      <c r="AE115" s="18" t="e">
        <f t="shared" ca="1" si="20"/>
        <v>#N/A</v>
      </c>
      <c r="AF115" s="18" t="e">
        <f t="shared" ca="1" si="21"/>
        <v>#N/A</v>
      </c>
      <c r="AG115" t="str">
        <f t="shared" si="14"/>
        <v/>
      </c>
    </row>
    <row r="116" spans="1:33" x14ac:dyDescent="0.3">
      <c r="A116" s="2" t="s">
        <v>111</v>
      </c>
      <c r="B116" t="s">
        <v>963</v>
      </c>
      <c r="D116" t="s">
        <v>621</v>
      </c>
      <c r="E116" s="1" t="s">
        <v>410</v>
      </c>
      <c r="F116" s="1" t="s">
        <v>466</v>
      </c>
      <c r="G116" s="7">
        <v>31344</v>
      </c>
      <c r="H116" s="7">
        <v>39236</v>
      </c>
      <c r="I116" s="1" t="s">
        <v>1081</v>
      </c>
      <c r="M116" s="6" t="s">
        <v>1281</v>
      </c>
      <c r="N116" s="6" t="s">
        <v>1438</v>
      </c>
      <c r="O116" s="6" t="s">
        <v>1449</v>
      </c>
      <c r="P116" s="12" t="s">
        <v>1057</v>
      </c>
      <c r="Q116" s="15" t="str">
        <f>VLOOKUP(P116,functions!$A$2:$H$69,3,FALSE)</f>
        <v>Forklift driver</v>
      </c>
      <c r="R116" s="15"/>
      <c r="S116" s="17">
        <f>VLOOKUP(P116,functions!$A$2:$H$69,8,FALSE)</f>
        <v>2</v>
      </c>
      <c r="T116" s="17">
        <f t="shared" ca="1" si="11"/>
        <v>11</v>
      </c>
      <c r="U116" s="18" t="e">
        <f ca="1">VLOOKUP(T116,'salary scales'!$A$1:$F$10,S116+1,FALSE)</f>
        <v>#N/A</v>
      </c>
      <c r="V116" s="23">
        <f>VLOOKUP(P116,functions!$A$2:$H$69,5,FALSE)</f>
        <v>1</v>
      </c>
      <c r="X116" s="18" t="e">
        <f t="shared" ca="1" si="12"/>
        <v>#N/A</v>
      </c>
      <c r="Y116" s="18" t="e">
        <f t="shared" ca="1" si="13"/>
        <v>#N/A</v>
      </c>
      <c r="Z116" s="18" t="e">
        <f t="shared" ca="1" si="15"/>
        <v>#N/A</v>
      </c>
      <c r="AA116" s="18" t="e">
        <f t="shared" ca="1" si="16"/>
        <v>#N/A</v>
      </c>
      <c r="AB116" s="18" t="e">
        <f t="shared" ca="1" si="17"/>
        <v>#N/A</v>
      </c>
      <c r="AC116" s="18" t="e">
        <f t="shared" ca="1" si="18"/>
        <v>#N/A</v>
      </c>
      <c r="AD116" s="18" t="e">
        <f t="shared" ca="1" si="19"/>
        <v>#N/A</v>
      </c>
      <c r="AE116" s="18" t="e">
        <f t="shared" ca="1" si="20"/>
        <v>#N/A</v>
      </c>
      <c r="AF116" s="18" t="e">
        <f t="shared" ca="1" si="21"/>
        <v>#N/A</v>
      </c>
      <c r="AG116" t="str">
        <f t="shared" si="14"/>
        <v/>
      </c>
    </row>
    <row r="117" spans="1:33" x14ac:dyDescent="0.3">
      <c r="A117" s="2" t="s">
        <v>112</v>
      </c>
      <c r="B117" t="s">
        <v>761</v>
      </c>
      <c r="D117" t="s">
        <v>667</v>
      </c>
      <c r="E117" s="1" t="s">
        <v>1467</v>
      </c>
      <c r="F117" s="1" t="s">
        <v>465</v>
      </c>
      <c r="G117" s="7">
        <v>27147</v>
      </c>
      <c r="H117" s="7">
        <v>39454</v>
      </c>
      <c r="I117" s="1" t="s">
        <v>1420</v>
      </c>
      <c r="J117" s="47">
        <v>10</v>
      </c>
      <c r="K117" s="47">
        <v>2</v>
      </c>
      <c r="L117" s="49" t="s">
        <v>1422</v>
      </c>
      <c r="M117" s="6" t="s">
        <v>1281</v>
      </c>
      <c r="N117" s="6" t="s">
        <v>1335</v>
      </c>
      <c r="O117" s="6" t="s">
        <v>1061</v>
      </c>
      <c r="P117" s="12" t="s">
        <v>1022</v>
      </c>
      <c r="Q117" s="15" t="str">
        <f>VLOOKUP(P117,functions!$A$2:$H$69,3,FALSE)</f>
        <v>Planner</v>
      </c>
      <c r="R117" s="15"/>
      <c r="S117" s="17">
        <f>VLOOKUP(P117,functions!$A$2:$H$69,8,FALSE)</f>
        <v>2</v>
      </c>
      <c r="T117" s="17">
        <f t="shared" ca="1" si="11"/>
        <v>10</v>
      </c>
      <c r="U117" s="18" t="e">
        <f ca="1">VLOOKUP(T117,'salary scales'!$A$1:$F$10,S117+1,FALSE)</f>
        <v>#N/A</v>
      </c>
      <c r="V117" s="23">
        <f>VLOOKUP(P117,functions!$A$2:$H$69,5,FALSE)</f>
        <v>1</v>
      </c>
      <c r="X117" s="18" t="e">
        <f t="shared" ca="1" si="12"/>
        <v>#N/A</v>
      </c>
      <c r="Y117" s="18" t="e">
        <f t="shared" ca="1" si="13"/>
        <v>#N/A</v>
      </c>
      <c r="Z117" s="18" t="e">
        <f t="shared" ca="1" si="15"/>
        <v>#N/A</v>
      </c>
      <c r="AA117" s="18" t="e">
        <f t="shared" ca="1" si="16"/>
        <v>#N/A</v>
      </c>
      <c r="AB117" s="18" t="e">
        <f t="shared" ca="1" si="17"/>
        <v>#N/A</v>
      </c>
      <c r="AC117" s="18" t="e">
        <f t="shared" ca="1" si="18"/>
        <v>#N/A</v>
      </c>
      <c r="AD117" s="18" t="e">
        <f t="shared" ca="1" si="19"/>
        <v>#N/A</v>
      </c>
      <c r="AE117" s="18" t="e">
        <f t="shared" ca="1" si="20"/>
        <v>#N/A</v>
      </c>
      <c r="AF117" s="18" t="e">
        <f t="shared" ca="1" si="21"/>
        <v>#N/A</v>
      </c>
      <c r="AG117" t="str">
        <f t="shared" si="14"/>
        <v/>
      </c>
    </row>
    <row r="118" spans="1:33" x14ac:dyDescent="0.3">
      <c r="A118" s="2" t="s">
        <v>113</v>
      </c>
      <c r="B118" t="s">
        <v>736</v>
      </c>
      <c r="D118" t="s">
        <v>413</v>
      </c>
      <c r="E118" s="1" t="s">
        <v>410</v>
      </c>
      <c r="F118" s="1" t="s">
        <v>465</v>
      </c>
      <c r="G118" s="7">
        <v>28477</v>
      </c>
      <c r="H118" s="7">
        <v>40839</v>
      </c>
      <c r="I118" s="1" t="s">
        <v>1081</v>
      </c>
      <c r="J118" s="47">
        <v>5</v>
      </c>
      <c r="K118" s="47">
        <v>2</v>
      </c>
      <c r="L118" s="49" t="s">
        <v>1424</v>
      </c>
      <c r="M118" s="6" t="s">
        <v>1281</v>
      </c>
      <c r="N118" s="6" t="s">
        <v>1435</v>
      </c>
      <c r="O118" s="6" t="s">
        <v>1446</v>
      </c>
      <c r="P118" s="12" t="s">
        <v>1053</v>
      </c>
      <c r="Q118" s="15" t="str">
        <f>VLOOKUP(P118,functions!$A$2:$H$69,3,FALSE)</f>
        <v>Production worker</v>
      </c>
      <c r="R118" s="15" t="s">
        <v>1082</v>
      </c>
      <c r="S118" s="17">
        <f>VLOOKUP(P118,functions!$A$2:$H$69,8,FALSE)</f>
        <v>2</v>
      </c>
      <c r="T118" s="17">
        <f t="shared" ca="1" si="11"/>
        <v>7</v>
      </c>
      <c r="U118" s="18">
        <f ca="1">VLOOKUP(T118,'salary scales'!$A$1:$F$10,S118+1,FALSE)</f>
        <v>1939.17</v>
      </c>
      <c r="V118" s="23">
        <f>VLOOKUP(P118,functions!$A$2:$H$69,5,FALSE)</f>
        <v>1.00064</v>
      </c>
      <c r="X118" s="18">
        <f t="shared" ca="1" si="12"/>
        <v>1940.4110688000001</v>
      </c>
      <c r="Y118" s="18">
        <f t="shared" ca="1" si="13"/>
        <v>155.232885504</v>
      </c>
      <c r="Z118" s="18">
        <f t="shared" ca="1" si="15"/>
        <v>995.87124999999992</v>
      </c>
      <c r="AA118" s="18">
        <f t="shared" ca="1" si="16"/>
        <v>150.38185783200001</v>
      </c>
      <c r="AB118" s="18">
        <f t="shared" ca="1" si="17"/>
        <v>32.986988169600004</v>
      </c>
      <c r="AC118" s="18">
        <f t="shared" ca="1" si="18"/>
        <v>43.465207941119999</v>
      </c>
      <c r="AD118" s="18">
        <f t="shared" ca="1" si="19"/>
        <v>90.229114699199997</v>
      </c>
      <c r="AE118" s="18">
        <f t="shared" ca="1" si="20"/>
        <v>10.478219771520001</v>
      </c>
      <c r="AF118" s="18">
        <f t="shared" ca="1" si="21"/>
        <v>83.745562880000023</v>
      </c>
      <c r="AG118" t="str">
        <f t="shared" si="14"/>
        <v/>
      </c>
    </row>
    <row r="119" spans="1:33" x14ac:dyDescent="0.3">
      <c r="A119" s="2" t="s">
        <v>114</v>
      </c>
      <c r="B119" t="s">
        <v>736</v>
      </c>
      <c r="D119" t="s">
        <v>413</v>
      </c>
      <c r="E119" s="1" t="s">
        <v>410</v>
      </c>
      <c r="F119" s="1" t="s">
        <v>465</v>
      </c>
      <c r="G119" s="7">
        <v>27701</v>
      </c>
      <c r="H119" s="7">
        <v>41230</v>
      </c>
      <c r="I119" s="1" t="s">
        <v>1081</v>
      </c>
      <c r="J119" s="47">
        <v>3</v>
      </c>
      <c r="K119" s="47">
        <v>2</v>
      </c>
      <c r="L119" s="49" t="s">
        <v>1291</v>
      </c>
      <c r="M119" s="6" t="s">
        <v>1281</v>
      </c>
      <c r="N119" s="6" t="s">
        <v>1438</v>
      </c>
      <c r="O119" s="6" t="s">
        <v>1449</v>
      </c>
      <c r="P119" s="12" t="s">
        <v>1057</v>
      </c>
      <c r="Q119" s="15" t="str">
        <f>VLOOKUP(P119,functions!$A$2:$H$69,3,FALSE)</f>
        <v>Forklift driver</v>
      </c>
      <c r="R119" s="15"/>
      <c r="S119" s="17">
        <f>VLOOKUP(P119,functions!$A$2:$H$69,8,FALSE)</f>
        <v>2</v>
      </c>
      <c r="T119" s="17">
        <f t="shared" ca="1" si="11"/>
        <v>6</v>
      </c>
      <c r="U119" s="18">
        <f ca="1">VLOOKUP(T119,'salary scales'!$A$1:$F$10,S119+1,FALSE)</f>
        <v>1939.17</v>
      </c>
      <c r="V119" s="23">
        <f>VLOOKUP(P119,functions!$A$2:$H$69,5,FALSE)</f>
        <v>1</v>
      </c>
      <c r="X119" s="18">
        <f t="shared" ca="1" si="12"/>
        <v>1939.17</v>
      </c>
      <c r="Y119" s="18">
        <f t="shared" ca="1" si="13"/>
        <v>155.1336</v>
      </c>
      <c r="Z119" s="18">
        <f t="shared" ca="1" si="15"/>
        <v>995.87124999999992</v>
      </c>
      <c r="AA119" s="18">
        <f t="shared" ca="1" si="16"/>
        <v>150.285675</v>
      </c>
      <c r="AB119" s="18">
        <f t="shared" ca="1" si="17"/>
        <v>32.965890000000002</v>
      </c>
      <c r="AC119" s="18">
        <f t="shared" ca="1" si="18"/>
        <v>43.437407999999998</v>
      </c>
      <c r="AD119" s="18">
        <f t="shared" ca="1" si="19"/>
        <v>90.171405000000007</v>
      </c>
      <c r="AE119" s="18">
        <f t="shared" ca="1" si="20"/>
        <v>10.471518000000001</v>
      </c>
      <c r="AF119" s="18">
        <f t="shared" ca="1" si="21"/>
        <v>83.692000000000007</v>
      </c>
      <c r="AG119" t="str">
        <f t="shared" si="14"/>
        <v/>
      </c>
    </row>
    <row r="120" spans="1:33" x14ac:dyDescent="0.3">
      <c r="A120" s="2" t="s">
        <v>115</v>
      </c>
      <c r="B120" t="s">
        <v>736</v>
      </c>
      <c r="D120" t="s">
        <v>495</v>
      </c>
      <c r="E120" s="1" t="s">
        <v>1467</v>
      </c>
      <c r="F120" s="1" t="s">
        <v>465</v>
      </c>
      <c r="G120" s="7">
        <v>27388</v>
      </c>
      <c r="H120" s="7">
        <v>40372</v>
      </c>
      <c r="I120" s="1" t="s">
        <v>1081</v>
      </c>
      <c r="M120" s="6" t="s">
        <v>1281</v>
      </c>
      <c r="N120" s="6" t="s">
        <v>1435</v>
      </c>
      <c r="O120" s="6" t="s">
        <v>1464</v>
      </c>
      <c r="P120" s="12" t="s">
        <v>1051</v>
      </c>
      <c r="Q120" s="15" t="str">
        <f>VLOOKUP(P120,functions!$A$2:$H$69,3,FALSE)</f>
        <v>Planner</v>
      </c>
      <c r="R120" s="15"/>
      <c r="S120" s="17">
        <f>VLOOKUP(P120,functions!$A$2:$H$69,8,FALSE)</f>
        <v>3</v>
      </c>
      <c r="T120" s="17">
        <f t="shared" ca="1" si="11"/>
        <v>8</v>
      </c>
      <c r="U120" s="18">
        <f ca="1">VLOOKUP(T120,'salary scales'!$A$1:$F$10,S120+1,FALSE)</f>
        <v>2124.06</v>
      </c>
      <c r="V120" s="23">
        <f>VLOOKUP(P120,functions!$A$2:$H$69,5,FALSE)</f>
        <v>1</v>
      </c>
      <c r="X120" s="18">
        <f t="shared" ca="1" si="12"/>
        <v>2124.06</v>
      </c>
      <c r="Y120" s="18">
        <f t="shared" ca="1" si="13"/>
        <v>169.9248</v>
      </c>
      <c r="Z120" s="18">
        <f t="shared" ca="1" si="15"/>
        <v>995.87124999999992</v>
      </c>
      <c r="AA120" s="18">
        <f t="shared" ca="1" si="16"/>
        <v>164.61464999999998</v>
      </c>
      <c r="AB120" s="18">
        <f t="shared" ca="1" si="17"/>
        <v>36.109020000000001</v>
      </c>
      <c r="AC120" s="18">
        <f t="shared" ca="1" si="18"/>
        <v>47.578944</v>
      </c>
      <c r="AD120" s="18">
        <f t="shared" ca="1" si="19"/>
        <v>98.768789999999996</v>
      </c>
      <c r="AE120" s="18">
        <f t="shared" ca="1" si="20"/>
        <v>11.469924000000001</v>
      </c>
      <c r="AF120" s="18">
        <f t="shared" ca="1" si="21"/>
        <v>102.181</v>
      </c>
      <c r="AG120" t="str">
        <f t="shared" si="14"/>
        <v/>
      </c>
    </row>
    <row r="121" spans="1:33" x14ac:dyDescent="0.3">
      <c r="A121" s="2" t="s">
        <v>116</v>
      </c>
      <c r="B121" t="s">
        <v>735</v>
      </c>
      <c r="D121" t="s">
        <v>412</v>
      </c>
      <c r="E121" s="1" t="s">
        <v>410</v>
      </c>
      <c r="F121" s="1" t="s">
        <v>465</v>
      </c>
      <c r="G121" s="7">
        <v>32972</v>
      </c>
      <c r="H121" s="7">
        <v>39748</v>
      </c>
      <c r="I121" s="1" t="s">
        <v>1420</v>
      </c>
      <c r="J121" s="47">
        <v>1</v>
      </c>
      <c r="K121" s="47">
        <v>1</v>
      </c>
      <c r="L121" s="49" t="s">
        <v>1422</v>
      </c>
      <c r="M121" s="6" t="s">
        <v>1281</v>
      </c>
      <c r="N121" s="6" t="s">
        <v>1435</v>
      </c>
      <c r="O121" s="6" t="s">
        <v>1446</v>
      </c>
      <c r="P121" s="12" t="s">
        <v>1052</v>
      </c>
      <c r="Q121" s="15" t="str">
        <f>VLOOKUP(P121,functions!$A$2:$H$69,3,FALSE)</f>
        <v>Team leader</v>
      </c>
      <c r="R121" s="15" t="s">
        <v>1083</v>
      </c>
      <c r="S121" s="17">
        <f>VLOOKUP(P121,functions!$A$2:$H$69,8,FALSE)</f>
        <v>3</v>
      </c>
      <c r="T121" s="17">
        <f t="shared" ca="1" si="11"/>
        <v>10</v>
      </c>
      <c r="U121" s="18" t="e">
        <f ca="1">VLOOKUP(T121,'salary scales'!$A$1:$F$10,S121+1,FALSE)</f>
        <v>#N/A</v>
      </c>
      <c r="V121" s="23">
        <f>VLOOKUP(P121,functions!$A$2:$H$69,5,FALSE)</f>
        <v>1.00064</v>
      </c>
      <c r="X121" s="18" t="e">
        <f t="shared" ca="1" si="12"/>
        <v>#N/A</v>
      </c>
      <c r="Y121" s="18" t="e">
        <f t="shared" ca="1" si="13"/>
        <v>#N/A</v>
      </c>
      <c r="Z121" s="18" t="e">
        <f t="shared" ca="1" si="15"/>
        <v>#N/A</v>
      </c>
      <c r="AA121" s="18" t="e">
        <f t="shared" ca="1" si="16"/>
        <v>#N/A</v>
      </c>
      <c r="AB121" s="18" t="e">
        <f t="shared" ca="1" si="17"/>
        <v>#N/A</v>
      </c>
      <c r="AC121" s="18" t="e">
        <f t="shared" ca="1" si="18"/>
        <v>#N/A</v>
      </c>
      <c r="AD121" s="18" t="e">
        <f t="shared" ca="1" si="19"/>
        <v>#N/A</v>
      </c>
      <c r="AE121" s="18" t="e">
        <f t="shared" ca="1" si="20"/>
        <v>#N/A</v>
      </c>
      <c r="AF121" s="18" t="e">
        <f t="shared" ca="1" si="21"/>
        <v>#N/A</v>
      </c>
      <c r="AG121" t="str">
        <f t="shared" si="14"/>
        <v/>
      </c>
    </row>
    <row r="122" spans="1:33" x14ac:dyDescent="0.3">
      <c r="A122" s="2" t="s">
        <v>117</v>
      </c>
      <c r="B122" t="s">
        <v>735</v>
      </c>
      <c r="D122" t="s">
        <v>495</v>
      </c>
      <c r="E122" s="1" t="s">
        <v>1467</v>
      </c>
      <c r="F122" s="1" t="s">
        <v>465</v>
      </c>
      <c r="G122" s="7">
        <v>23395</v>
      </c>
      <c r="H122" s="7">
        <v>40683</v>
      </c>
      <c r="I122" s="1" t="s">
        <v>1081</v>
      </c>
      <c r="J122" s="47">
        <v>1</v>
      </c>
      <c r="K122" s="47">
        <v>1</v>
      </c>
      <c r="L122" s="49" t="s">
        <v>1422</v>
      </c>
      <c r="M122" s="6" t="s">
        <v>1283</v>
      </c>
      <c r="N122" s="6" t="s">
        <v>1405</v>
      </c>
      <c r="O122" s="6" t="s">
        <v>1444</v>
      </c>
      <c r="P122" s="12" t="s">
        <v>1078</v>
      </c>
      <c r="Q122" s="15" t="str">
        <f>VLOOKUP(P122,functions!$A$2:$H$69,3,FALSE)</f>
        <v>Receptionist</v>
      </c>
      <c r="R122" s="15"/>
      <c r="S122" s="17">
        <f>VLOOKUP(P122,functions!$A$2:$H$69,8,FALSE)</f>
        <v>2</v>
      </c>
      <c r="T122" s="17">
        <f t="shared" ca="1" si="11"/>
        <v>7</v>
      </c>
      <c r="U122" s="18">
        <f ca="1">VLOOKUP(T122,'salary scales'!$A$1:$F$10,S122+1,FALSE)</f>
        <v>1939.17</v>
      </c>
      <c r="V122" s="23">
        <f>VLOOKUP(P122,functions!$A$2:$H$69,5,FALSE)</f>
        <v>0.8</v>
      </c>
      <c r="X122" s="18">
        <f t="shared" ca="1" si="12"/>
        <v>1551.3360000000002</v>
      </c>
      <c r="Y122" s="18">
        <f t="shared" ca="1" si="13"/>
        <v>124.10688000000002</v>
      </c>
      <c r="Z122" s="18">
        <f t="shared" ca="1" si="15"/>
        <v>995.87124999999992</v>
      </c>
      <c r="AA122" s="18">
        <f t="shared" ca="1" si="16"/>
        <v>120.22854000000002</v>
      </c>
      <c r="AB122" s="18">
        <f t="shared" ca="1" si="17"/>
        <v>26.372712000000007</v>
      </c>
      <c r="AC122" s="18">
        <f t="shared" ca="1" si="18"/>
        <v>34.749926400000007</v>
      </c>
      <c r="AD122" s="18">
        <f t="shared" ca="1" si="19"/>
        <v>72.137124000000014</v>
      </c>
      <c r="AE122" s="18">
        <f t="shared" ca="1" si="20"/>
        <v>8.3772144000000015</v>
      </c>
      <c r="AF122" s="18">
        <f t="shared" ca="1" si="21"/>
        <v>66.953600000000023</v>
      </c>
      <c r="AG122" t="str">
        <f t="shared" si="14"/>
        <v/>
      </c>
    </row>
    <row r="123" spans="1:33" x14ac:dyDescent="0.3">
      <c r="A123" s="2" t="s">
        <v>118</v>
      </c>
      <c r="B123" t="s">
        <v>735</v>
      </c>
      <c r="D123" t="s">
        <v>650</v>
      </c>
      <c r="E123" s="1" t="s">
        <v>1467</v>
      </c>
      <c r="F123" s="1" t="s">
        <v>465</v>
      </c>
      <c r="G123" s="7">
        <v>28037</v>
      </c>
      <c r="H123" s="7">
        <v>41187</v>
      </c>
      <c r="I123" s="1" t="s">
        <v>1081</v>
      </c>
      <c r="J123" s="47">
        <v>1</v>
      </c>
      <c r="K123" s="47">
        <v>1</v>
      </c>
      <c r="L123" s="49" t="s">
        <v>1422</v>
      </c>
      <c r="M123" s="6" t="s">
        <v>1281</v>
      </c>
      <c r="N123" s="6" t="s">
        <v>1438</v>
      </c>
      <c r="O123" s="6" t="s">
        <v>1449</v>
      </c>
      <c r="P123" s="12" t="s">
        <v>1057</v>
      </c>
      <c r="Q123" s="15" t="str">
        <f>VLOOKUP(P123,functions!$A$2:$H$69,3,FALSE)</f>
        <v>Forklift driver</v>
      </c>
      <c r="R123" s="15"/>
      <c r="S123" s="17">
        <f>VLOOKUP(P123,functions!$A$2:$H$69,8,FALSE)</f>
        <v>2</v>
      </c>
      <c r="T123" s="17">
        <f t="shared" ca="1" si="11"/>
        <v>6</v>
      </c>
      <c r="U123" s="18">
        <f ca="1">VLOOKUP(T123,'salary scales'!$A$1:$F$10,S123+1,FALSE)</f>
        <v>1939.17</v>
      </c>
      <c r="V123" s="23">
        <f>VLOOKUP(P123,functions!$A$2:$H$69,5,FALSE)</f>
        <v>1</v>
      </c>
      <c r="X123" s="18">
        <f t="shared" ca="1" si="12"/>
        <v>1939.17</v>
      </c>
      <c r="Y123" s="18">
        <f t="shared" ca="1" si="13"/>
        <v>155.1336</v>
      </c>
      <c r="Z123" s="18">
        <f t="shared" ca="1" si="15"/>
        <v>995.87124999999992</v>
      </c>
      <c r="AA123" s="18">
        <f t="shared" ca="1" si="16"/>
        <v>150.285675</v>
      </c>
      <c r="AB123" s="18">
        <f t="shared" ca="1" si="17"/>
        <v>32.965890000000002</v>
      </c>
      <c r="AC123" s="18">
        <f t="shared" ca="1" si="18"/>
        <v>43.437407999999998</v>
      </c>
      <c r="AD123" s="18">
        <f t="shared" ca="1" si="19"/>
        <v>90.171405000000007</v>
      </c>
      <c r="AE123" s="18">
        <f t="shared" ca="1" si="20"/>
        <v>10.471518000000001</v>
      </c>
      <c r="AF123" s="18">
        <f t="shared" ca="1" si="21"/>
        <v>83.692000000000007</v>
      </c>
      <c r="AG123" t="str">
        <f t="shared" si="14"/>
        <v/>
      </c>
    </row>
    <row r="124" spans="1:33" x14ac:dyDescent="0.3">
      <c r="A124" s="2" t="s">
        <v>119</v>
      </c>
      <c r="B124" t="s">
        <v>732</v>
      </c>
      <c r="C124" t="s">
        <v>733</v>
      </c>
      <c r="D124" t="s">
        <v>409</v>
      </c>
      <c r="E124" s="1" t="s">
        <v>410</v>
      </c>
      <c r="F124" s="1" t="s">
        <v>465</v>
      </c>
      <c r="G124" s="7">
        <v>28901</v>
      </c>
      <c r="H124" s="7">
        <v>39347</v>
      </c>
      <c r="I124" s="1" t="s">
        <v>1081</v>
      </c>
      <c r="J124" s="47">
        <v>1</v>
      </c>
      <c r="K124" s="47">
        <v>1</v>
      </c>
      <c r="L124" s="49" t="s">
        <v>1424</v>
      </c>
      <c r="M124" s="6" t="s">
        <v>1281</v>
      </c>
      <c r="N124" s="6" t="s">
        <v>1336</v>
      </c>
      <c r="O124" s="6" t="s">
        <v>1461</v>
      </c>
      <c r="P124" s="12" t="s">
        <v>1010</v>
      </c>
      <c r="Q124" s="15" t="str">
        <f>VLOOKUP(P124,functions!$A$2:$H$69,3,FALSE)</f>
        <v>Administrative Employee Creditors</v>
      </c>
      <c r="R124" s="15"/>
      <c r="S124" s="17">
        <f>VLOOKUP(P124,functions!$A$2:$H$69,8,FALSE)</f>
        <v>3</v>
      </c>
      <c r="T124" s="17">
        <f t="shared" ca="1" si="11"/>
        <v>11</v>
      </c>
      <c r="U124" s="18" t="e">
        <f ca="1">VLOOKUP(T124,'salary scales'!$A$1:$F$10,S124+1,FALSE)</f>
        <v>#N/A</v>
      </c>
      <c r="V124" s="23">
        <f>VLOOKUP(P124,functions!$A$2:$H$69,5,FALSE)</f>
        <v>1</v>
      </c>
      <c r="X124" s="18" t="e">
        <f t="shared" ca="1" si="12"/>
        <v>#N/A</v>
      </c>
      <c r="Y124" s="18" t="e">
        <f t="shared" ca="1" si="13"/>
        <v>#N/A</v>
      </c>
      <c r="Z124" s="18" t="e">
        <f t="shared" ca="1" si="15"/>
        <v>#N/A</v>
      </c>
      <c r="AA124" s="18" t="e">
        <f t="shared" ca="1" si="16"/>
        <v>#N/A</v>
      </c>
      <c r="AB124" s="18" t="e">
        <f t="shared" ca="1" si="17"/>
        <v>#N/A</v>
      </c>
      <c r="AC124" s="18" t="e">
        <f t="shared" ca="1" si="18"/>
        <v>#N/A</v>
      </c>
      <c r="AD124" s="18" t="e">
        <f t="shared" ca="1" si="19"/>
        <v>#N/A</v>
      </c>
      <c r="AE124" s="18" t="e">
        <f t="shared" ca="1" si="20"/>
        <v>#N/A</v>
      </c>
      <c r="AF124" s="18" t="e">
        <f t="shared" ca="1" si="21"/>
        <v>#N/A</v>
      </c>
      <c r="AG124" t="str">
        <f t="shared" si="14"/>
        <v/>
      </c>
    </row>
    <row r="125" spans="1:33" x14ac:dyDescent="0.3">
      <c r="A125" s="2" t="s">
        <v>120</v>
      </c>
      <c r="B125" t="s">
        <v>732</v>
      </c>
      <c r="C125" t="s">
        <v>733</v>
      </c>
      <c r="D125" t="s">
        <v>648</v>
      </c>
      <c r="E125" s="1" t="s">
        <v>1467</v>
      </c>
      <c r="F125" s="1" t="s">
        <v>465</v>
      </c>
      <c r="G125" s="7">
        <v>23309</v>
      </c>
      <c r="H125" s="7">
        <v>39530</v>
      </c>
      <c r="I125" s="1" t="s">
        <v>1081</v>
      </c>
      <c r="J125" s="47">
        <v>5</v>
      </c>
      <c r="K125" s="47">
        <v>2</v>
      </c>
      <c r="L125" s="49" t="s">
        <v>1424</v>
      </c>
      <c r="M125" s="6" t="s">
        <v>1281</v>
      </c>
      <c r="N125" s="6" t="s">
        <v>1405</v>
      </c>
      <c r="O125" s="6" t="s">
        <v>1451</v>
      </c>
      <c r="P125" s="12" t="s">
        <v>1065</v>
      </c>
      <c r="Q125" s="15" t="str">
        <f>VLOOKUP(P125,functions!$A$2:$H$69,3,FALSE)</f>
        <v>host</v>
      </c>
      <c r="R125" s="15"/>
      <c r="S125" s="17">
        <f>VLOOKUP(P125,functions!$A$2:$H$69,8,FALSE)</f>
        <v>2</v>
      </c>
      <c r="T125" s="17">
        <f t="shared" ca="1" si="11"/>
        <v>10</v>
      </c>
      <c r="U125" s="18" t="e">
        <f ca="1">VLOOKUP(T125,'salary scales'!$A$1:$F$10,S125+1,FALSE)</f>
        <v>#N/A</v>
      </c>
      <c r="V125" s="23">
        <f>VLOOKUP(P125,functions!$A$2:$H$69,5,FALSE)</f>
        <v>1</v>
      </c>
      <c r="X125" s="18" t="e">
        <f t="shared" ca="1" si="12"/>
        <v>#N/A</v>
      </c>
      <c r="Y125" s="18" t="e">
        <f t="shared" ca="1" si="13"/>
        <v>#N/A</v>
      </c>
      <c r="Z125" s="18" t="e">
        <f t="shared" ca="1" si="15"/>
        <v>#N/A</v>
      </c>
      <c r="AA125" s="18" t="e">
        <f t="shared" ca="1" si="16"/>
        <v>#N/A</v>
      </c>
      <c r="AB125" s="18" t="e">
        <f t="shared" ca="1" si="17"/>
        <v>#N/A</v>
      </c>
      <c r="AC125" s="18" t="e">
        <f t="shared" ca="1" si="18"/>
        <v>#N/A</v>
      </c>
      <c r="AD125" s="18" t="e">
        <f t="shared" ca="1" si="19"/>
        <v>#N/A</v>
      </c>
      <c r="AE125" s="18" t="e">
        <f t="shared" ca="1" si="20"/>
        <v>#N/A</v>
      </c>
      <c r="AF125" s="18" t="e">
        <f t="shared" ca="1" si="21"/>
        <v>#N/A</v>
      </c>
      <c r="AG125" t="str">
        <f t="shared" si="14"/>
        <v/>
      </c>
    </row>
    <row r="126" spans="1:33" x14ac:dyDescent="0.3">
      <c r="A126" s="2" t="s">
        <v>121</v>
      </c>
      <c r="B126" t="s">
        <v>732</v>
      </c>
      <c r="C126" t="s">
        <v>733</v>
      </c>
      <c r="D126" t="s">
        <v>648</v>
      </c>
      <c r="E126" s="1" t="s">
        <v>1467</v>
      </c>
      <c r="F126" s="1" t="s">
        <v>465</v>
      </c>
      <c r="G126" s="7">
        <v>24596</v>
      </c>
      <c r="H126" s="7">
        <v>39394</v>
      </c>
      <c r="I126" s="1" t="s">
        <v>1081</v>
      </c>
      <c r="M126" s="6" t="s">
        <v>1281</v>
      </c>
      <c r="N126" s="6" t="s">
        <v>1403</v>
      </c>
      <c r="O126" s="6" t="s">
        <v>1343</v>
      </c>
      <c r="P126" s="12" t="s">
        <v>1023</v>
      </c>
      <c r="Q126" s="15" t="str">
        <f>VLOOKUP(P126,functions!$A$2:$H$69,3,FALSE)</f>
        <v>Executive secretary</v>
      </c>
      <c r="R126" s="15"/>
      <c r="S126" s="17">
        <f>VLOOKUP(P126,functions!$A$2:$H$69,8,FALSE)</f>
        <v>1</v>
      </c>
      <c r="T126" s="17">
        <f t="shared" ca="1" si="11"/>
        <v>11</v>
      </c>
      <c r="U126" s="18" t="e">
        <f ca="1">VLOOKUP(T126,'salary scales'!$A$1:$F$10,S126+1,FALSE)</f>
        <v>#N/A</v>
      </c>
      <c r="V126" s="23">
        <f>VLOOKUP(P126,functions!$A$2:$H$69,5,FALSE)</f>
        <v>1</v>
      </c>
      <c r="X126" s="18" t="e">
        <f t="shared" ca="1" si="12"/>
        <v>#N/A</v>
      </c>
      <c r="Y126" s="18" t="e">
        <f t="shared" ca="1" si="13"/>
        <v>#N/A</v>
      </c>
      <c r="Z126" s="18" t="e">
        <f t="shared" ca="1" si="15"/>
        <v>#N/A</v>
      </c>
      <c r="AA126" s="18" t="e">
        <f t="shared" ca="1" si="16"/>
        <v>#N/A</v>
      </c>
      <c r="AB126" s="18" t="e">
        <f t="shared" ca="1" si="17"/>
        <v>#N/A</v>
      </c>
      <c r="AC126" s="18" t="e">
        <f t="shared" ca="1" si="18"/>
        <v>#N/A</v>
      </c>
      <c r="AD126" s="18" t="e">
        <f t="shared" ca="1" si="19"/>
        <v>#N/A</v>
      </c>
      <c r="AE126" s="18" t="e">
        <f t="shared" ca="1" si="20"/>
        <v>#N/A</v>
      </c>
      <c r="AF126" s="18" t="e">
        <f t="shared" ca="1" si="21"/>
        <v>#N/A</v>
      </c>
      <c r="AG126" t="str">
        <f t="shared" si="14"/>
        <v/>
      </c>
    </row>
    <row r="127" spans="1:33" x14ac:dyDescent="0.3">
      <c r="A127" s="2" t="s">
        <v>122</v>
      </c>
      <c r="B127" t="s">
        <v>732</v>
      </c>
      <c r="C127" t="s">
        <v>733</v>
      </c>
      <c r="D127" t="s">
        <v>566</v>
      </c>
      <c r="E127" s="1" t="s">
        <v>410</v>
      </c>
      <c r="F127" s="1" t="s">
        <v>465</v>
      </c>
      <c r="G127" s="7">
        <v>25028</v>
      </c>
      <c r="H127" s="7">
        <v>40400</v>
      </c>
      <c r="I127" s="1" t="s">
        <v>1081</v>
      </c>
      <c r="M127" s="6" t="s">
        <v>1283</v>
      </c>
      <c r="N127" s="6" t="s">
        <v>1439</v>
      </c>
      <c r="O127" s="6" t="s">
        <v>1448</v>
      </c>
      <c r="P127" s="12" t="s">
        <v>1060</v>
      </c>
      <c r="Q127" s="15" t="str">
        <f>VLOOKUP(P127,functions!$A$2:$H$69,3,FALSE)</f>
        <v>Logistics employee loading and unloading</v>
      </c>
      <c r="R127" s="15"/>
      <c r="S127" s="17">
        <f>VLOOKUP(P127,functions!$A$2:$H$69,8,FALSE)</f>
        <v>1</v>
      </c>
      <c r="T127" s="17">
        <f t="shared" ca="1" si="11"/>
        <v>8</v>
      </c>
      <c r="U127" s="18">
        <f ca="1">VLOOKUP(T127,'salary scales'!$A$1:$F$10,S127+1,FALSE)</f>
        <v>1861.13</v>
      </c>
      <c r="V127" s="23">
        <f>VLOOKUP(P127,functions!$A$2:$H$69,5,FALSE)</f>
        <v>1</v>
      </c>
      <c r="X127" s="18">
        <f t="shared" ca="1" si="12"/>
        <v>1861.13</v>
      </c>
      <c r="Y127" s="18">
        <f t="shared" ca="1" si="13"/>
        <v>148.8904</v>
      </c>
      <c r="Z127" s="18">
        <f t="shared" ca="1" si="15"/>
        <v>995.87124999999992</v>
      </c>
      <c r="AA127" s="18">
        <f t="shared" ca="1" si="16"/>
        <v>144.23757500000002</v>
      </c>
      <c r="AB127" s="18">
        <f t="shared" ca="1" si="17"/>
        <v>31.639210000000006</v>
      </c>
      <c r="AC127" s="18">
        <f t="shared" ca="1" si="18"/>
        <v>41.689312000000001</v>
      </c>
      <c r="AD127" s="18">
        <f t="shared" ca="1" si="19"/>
        <v>86.542545000000004</v>
      </c>
      <c r="AE127" s="18">
        <f t="shared" ca="1" si="20"/>
        <v>10.050102000000001</v>
      </c>
      <c r="AF127" s="18">
        <f t="shared" ca="1" si="21"/>
        <v>75.888000000000019</v>
      </c>
      <c r="AG127" t="str">
        <f t="shared" si="14"/>
        <v/>
      </c>
    </row>
    <row r="128" spans="1:33" x14ac:dyDescent="0.3">
      <c r="A128" s="2" t="s">
        <v>123</v>
      </c>
      <c r="B128" t="s">
        <v>734</v>
      </c>
      <c r="C128" t="s">
        <v>733</v>
      </c>
      <c r="D128" t="s">
        <v>411</v>
      </c>
      <c r="E128" s="1" t="s">
        <v>410</v>
      </c>
      <c r="F128" s="1" t="s">
        <v>465</v>
      </c>
      <c r="G128" s="7">
        <v>28488</v>
      </c>
      <c r="H128" s="7">
        <v>39673</v>
      </c>
      <c r="I128" s="1" t="s">
        <v>1081</v>
      </c>
      <c r="M128" s="6" t="s">
        <v>1281</v>
      </c>
      <c r="N128" s="6" t="s">
        <v>1335</v>
      </c>
      <c r="O128" s="6" t="s">
        <v>1445</v>
      </c>
      <c r="P128" s="12" t="s">
        <v>1020</v>
      </c>
      <c r="Q128" s="15" t="str">
        <f>VLOOKUP(P128,functions!$A$2:$H$69,3,FALSE)</f>
        <v>In-house sales team leader</v>
      </c>
      <c r="R128" s="15"/>
      <c r="S128" s="17">
        <f>VLOOKUP(P128,functions!$A$2:$H$69,8,FALSE)</f>
        <v>4</v>
      </c>
      <c r="T128" s="17">
        <f t="shared" ca="1" si="11"/>
        <v>10</v>
      </c>
      <c r="U128" s="18" t="e">
        <f ca="1">VLOOKUP(T128,'salary scales'!$A$1:$F$10,S128+1,FALSE)</f>
        <v>#N/A</v>
      </c>
      <c r="V128" s="23">
        <f>VLOOKUP(P128,functions!$A$2:$H$69,5,FALSE)</f>
        <v>1</v>
      </c>
      <c r="X128" s="18" t="e">
        <f t="shared" ca="1" si="12"/>
        <v>#N/A</v>
      </c>
      <c r="Y128" s="18" t="e">
        <f t="shared" ca="1" si="13"/>
        <v>#N/A</v>
      </c>
      <c r="Z128" s="18" t="e">
        <f t="shared" ca="1" si="15"/>
        <v>#N/A</v>
      </c>
      <c r="AA128" s="18" t="e">
        <f t="shared" ca="1" si="16"/>
        <v>#N/A</v>
      </c>
      <c r="AB128" s="18" t="e">
        <f t="shared" ca="1" si="17"/>
        <v>#N/A</v>
      </c>
      <c r="AC128" s="18" t="e">
        <f t="shared" ca="1" si="18"/>
        <v>#N/A</v>
      </c>
      <c r="AD128" s="18" t="e">
        <f t="shared" ca="1" si="19"/>
        <v>#N/A</v>
      </c>
      <c r="AE128" s="18" t="e">
        <f t="shared" ca="1" si="20"/>
        <v>#N/A</v>
      </c>
      <c r="AF128" s="18" t="e">
        <f t="shared" ca="1" si="21"/>
        <v>#N/A</v>
      </c>
      <c r="AG128" t="str">
        <f t="shared" si="14"/>
        <v/>
      </c>
    </row>
    <row r="129" spans="1:33" x14ac:dyDescent="0.3">
      <c r="A129" s="2" t="s">
        <v>124</v>
      </c>
      <c r="B129" t="s">
        <v>734</v>
      </c>
      <c r="C129" t="s">
        <v>733</v>
      </c>
      <c r="D129" t="s">
        <v>409</v>
      </c>
      <c r="E129" s="1" t="s">
        <v>1467</v>
      </c>
      <c r="F129" s="1" t="s">
        <v>465</v>
      </c>
      <c r="G129" s="7">
        <v>32578</v>
      </c>
      <c r="H129" s="7">
        <v>40234</v>
      </c>
      <c r="I129" s="1" t="s">
        <v>1081</v>
      </c>
      <c r="J129" s="47">
        <v>1</v>
      </c>
      <c r="K129" s="47">
        <v>1</v>
      </c>
      <c r="L129" s="49" t="s">
        <v>1424</v>
      </c>
      <c r="M129" s="6" t="s">
        <v>1283</v>
      </c>
      <c r="N129" s="6" t="s">
        <v>1440</v>
      </c>
      <c r="O129" s="6" t="s">
        <v>1450</v>
      </c>
      <c r="P129" s="12" t="s">
        <v>1052</v>
      </c>
      <c r="Q129" s="15" t="str">
        <f>VLOOKUP(P129,functions!$A$2:$H$69,3,FALSE)</f>
        <v>Team leader</v>
      </c>
      <c r="R129" s="15" t="s">
        <v>1083</v>
      </c>
      <c r="S129" s="17">
        <f>VLOOKUP(P129,functions!$A$2:$H$69,8,FALSE)</f>
        <v>3</v>
      </c>
      <c r="T129" s="17">
        <f t="shared" ca="1" si="11"/>
        <v>8</v>
      </c>
      <c r="U129" s="18">
        <f ca="1">VLOOKUP(T129,'salary scales'!$A$1:$F$10,S129+1,FALSE)</f>
        <v>2124.06</v>
      </c>
      <c r="V129" s="23">
        <f>VLOOKUP(P129,functions!$A$2:$H$69,5,FALSE)</f>
        <v>1.00064</v>
      </c>
      <c r="X129" s="18">
        <f t="shared" ca="1" si="12"/>
        <v>2125.4193983999999</v>
      </c>
      <c r="Y129" s="18">
        <f t="shared" ca="1" si="13"/>
        <v>170.033551872</v>
      </c>
      <c r="Z129" s="18">
        <f t="shared" ca="1" si="15"/>
        <v>995.87124999999992</v>
      </c>
      <c r="AA129" s="18">
        <f t="shared" ca="1" si="16"/>
        <v>164.72000337599999</v>
      </c>
      <c r="AB129" s="18">
        <f t="shared" ca="1" si="17"/>
        <v>36.132129772799999</v>
      </c>
      <c r="AC129" s="18">
        <f t="shared" ca="1" si="18"/>
        <v>47.609394524159995</v>
      </c>
      <c r="AD129" s="18">
        <f t="shared" ca="1" si="19"/>
        <v>98.832002025599991</v>
      </c>
      <c r="AE129" s="18">
        <f t="shared" ca="1" si="20"/>
        <v>11.47726475136</v>
      </c>
      <c r="AF129" s="18">
        <f t="shared" ca="1" si="21"/>
        <v>102.24639583999999</v>
      </c>
      <c r="AG129" t="str">
        <f t="shared" si="14"/>
        <v/>
      </c>
    </row>
    <row r="130" spans="1:33" x14ac:dyDescent="0.3">
      <c r="A130" s="2" t="s">
        <v>125</v>
      </c>
      <c r="B130" t="s">
        <v>734</v>
      </c>
      <c r="C130" t="s">
        <v>733</v>
      </c>
      <c r="D130" t="s">
        <v>868</v>
      </c>
      <c r="E130" s="1" t="s">
        <v>410</v>
      </c>
      <c r="F130" s="1" t="s">
        <v>466</v>
      </c>
      <c r="G130" s="7">
        <v>32434</v>
      </c>
      <c r="H130" s="7">
        <v>40935</v>
      </c>
      <c r="I130" s="1" t="s">
        <v>1081</v>
      </c>
      <c r="M130" s="6" t="s">
        <v>1281</v>
      </c>
      <c r="N130" s="6" t="s">
        <v>1336</v>
      </c>
      <c r="O130" s="6" t="s">
        <v>1462</v>
      </c>
      <c r="P130" s="12" t="s">
        <v>1012</v>
      </c>
      <c r="Q130" s="15" t="str">
        <f>VLOOKUP(P130,functions!$A$2:$H$69,3,FALSE)</f>
        <v>Salary Employee</v>
      </c>
      <c r="R130" s="15"/>
      <c r="S130" s="17">
        <f>VLOOKUP(P130,functions!$A$2:$H$69,8,FALSE)</f>
        <v>3</v>
      </c>
      <c r="T130" s="17">
        <f t="shared" ref="T130:T193" ca="1" si="22">YEAR(TODAY())-YEAR(H130)</f>
        <v>6</v>
      </c>
      <c r="U130" s="18">
        <f ca="1">VLOOKUP(T130,'salary scales'!$A$1:$F$10,S130+1,FALSE)</f>
        <v>2025.09</v>
      </c>
      <c r="V130" s="23">
        <f>VLOOKUP(P130,functions!$A$2:$H$69,5,FALSE)</f>
        <v>0.8</v>
      </c>
      <c r="X130" s="18">
        <f t="shared" ref="X130:X193" ca="1" si="23">IF(W130="",U130*V130,W130)</f>
        <v>1620.0720000000001</v>
      </c>
      <c r="Y130" s="18">
        <f t="shared" ref="Y130:Y193" ca="1" si="24">$Y$415*X130</f>
        <v>129.60576</v>
      </c>
      <c r="Z130" s="18">
        <f t="shared" ca="1" si="15"/>
        <v>995.87124999999992</v>
      </c>
      <c r="AA130" s="18">
        <f t="shared" ca="1" si="16"/>
        <v>125.55558000000001</v>
      </c>
      <c r="AB130" s="18">
        <f t="shared" ca="1" si="17"/>
        <v>27.541224000000003</v>
      </c>
      <c r="AC130" s="18">
        <f t="shared" ca="1" si="18"/>
        <v>36.2896128</v>
      </c>
      <c r="AD130" s="18">
        <f t="shared" ca="1" si="19"/>
        <v>75.333348000000001</v>
      </c>
      <c r="AE130" s="18">
        <f t="shared" ca="1" si="20"/>
        <v>8.7483888000000007</v>
      </c>
      <c r="AF130" s="18">
        <f t="shared" ca="1" si="21"/>
        <v>73.827200000000005</v>
      </c>
      <c r="AG130" t="str">
        <f t="shared" ref="AG130:AG193" si="25">IF(G130&lt;23012,IF(H130&gt;41275,1,""),"")</f>
        <v/>
      </c>
    </row>
    <row r="131" spans="1:33" x14ac:dyDescent="0.3">
      <c r="A131" s="2" t="s">
        <v>126</v>
      </c>
      <c r="B131" t="s">
        <v>734</v>
      </c>
      <c r="C131" t="s">
        <v>733</v>
      </c>
      <c r="D131" t="s">
        <v>649</v>
      </c>
      <c r="E131" s="1" t="s">
        <v>1467</v>
      </c>
      <c r="F131" s="1" t="s">
        <v>465</v>
      </c>
      <c r="G131" s="7">
        <v>34222</v>
      </c>
      <c r="H131" s="7">
        <v>40824</v>
      </c>
      <c r="I131" s="1" t="s">
        <v>1081</v>
      </c>
      <c r="J131" s="47">
        <v>2</v>
      </c>
      <c r="K131" s="47">
        <v>1</v>
      </c>
      <c r="L131" s="49" t="s">
        <v>1423</v>
      </c>
      <c r="M131" s="6" t="s">
        <v>1281</v>
      </c>
      <c r="N131" s="6" t="s">
        <v>1403</v>
      </c>
      <c r="O131" s="6" t="s">
        <v>1442</v>
      </c>
      <c r="P131" s="12" t="s">
        <v>1001</v>
      </c>
      <c r="Q131" s="15" t="str">
        <f>VLOOKUP(P131,functions!$A$2:$H$69,3,FALSE)</f>
        <v>Secretary</v>
      </c>
      <c r="R131" s="15"/>
      <c r="S131" s="17">
        <f>VLOOKUP(P131,functions!$A$2:$H$69,8,FALSE)</f>
        <v>2</v>
      </c>
      <c r="T131" s="17">
        <f t="shared" ca="1" si="22"/>
        <v>7</v>
      </c>
      <c r="U131" s="18">
        <f ca="1">VLOOKUP(T131,'salary scales'!$A$1:$F$10,S131+1,FALSE)</f>
        <v>1939.17</v>
      </c>
      <c r="V131" s="23">
        <f>VLOOKUP(P131,functions!$A$2:$H$69,5,FALSE)</f>
        <v>0.6</v>
      </c>
      <c r="X131" s="18">
        <f t="shared" ca="1" si="23"/>
        <v>1163.502</v>
      </c>
      <c r="Y131" s="18">
        <f t="shared" ca="1" si="24"/>
        <v>93.080159999999992</v>
      </c>
      <c r="Z131" s="18">
        <f t="shared" ca="1" si="15"/>
        <v>995.87124999999992</v>
      </c>
      <c r="AA131" s="18">
        <f t="shared" ca="1" si="16"/>
        <v>90.171404999999993</v>
      </c>
      <c r="AB131" s="18">
        <f t="shared" ca="1" si="17"/>
        <v>19.779534000000002</v>
      </c>
      <c r="AC131" s="18">
        <f t="shared" ca="1" si="18"/>
        <v>26.062444799999998</v>
      </c>
      <c r="AD131" s="18">
        <f t="shared" ca="1" si="19"/>
        <v>54.102843</v>
      </c>
      <c r="AE131" s="18">
        <f t="shared" ca="1" si="20"/>
        <v>6.2829107999999998</v>
      </c>
      <c r="AF131" s="18">
        <f t="shared" ca="1" si="21"/>
        <v>50.215199999999996</v>
      </c>
      <c r="AG131" t="str">
        <f t="shared" si="25"/>
        <v/>
      </c>
    </row>
    <row r="132" spans="1:33" x14ac:dyDescent="0.3">
      <c r="A132" s="2" t="s">
        <v>127</v>
      </c>
      <c r="B132" t="s">
        <v>827</v>
      </c>
      <c r="D132" t="s">
        <v>703</v>
      </c>
      <c r="E132" s="1" t="s">
        <v>1467</v>
      </c>
      <c r="F132" s="1" t="s">
        <v>465</v>
      </c>
      <c r="G132" s="7">
        <v>32915</v>
      </c>
      <c r="H132" s="7">
        <v>41291</v>
      </c>
      <c r="I132" s="1" t="s">
        <v>1081</v>
      </c>
      <c r="M132" s="6" t="s">
        <v>1281</v>
      </c>
      <c r="N132" s="6" t="s">
        <v>1405</v>
      </c>
      <c r="O132" s="6" t="s">
        <v>1451</v>
      </c>
      <c r="P132" s="12" t="s">
        <v>1033</v>
      </c>
      <c r="Q132" s="15" t="str">
        <f>VLOOKUP(P132,functions!$A$2:$H$69,3,FALSE)</f>
        <v>Logistics employee facility</v>
      </c>
      <c r="R132" s="15"/>
      <c r="S132" s="17">
        <f>VLOOKUP(P132,functions!$A$2:$H$69,8,FALSE)</f>
        <v>1</v>
      </c>
      <c r="T132" s="17">
        <f t="shared" ca="1" si="22"/>
        <v>5</v>
      </c>
      <c r="U132" s="18">
        <f ca="1">VLOOKUP(T132,'salary scales'!$A$1:$F$10,S132+1,FALSE)</f>
        <v>1829.7</v>
      </c>
      <c r="V132" s="23">
        <f>VLOOKUP(P132,functions!$A$2:$H$69,5,FALSE)</f>
        <v>1</v>
      </c>
      <c r="X132" s="18">
        <f t="shared" ca="1" si="23"/>
        <v>1829.7</v>
      </c>
      <c r="Y132" s="18">
        <f t="shared" ca="1" si="24"/>
        <v>146.376</v>
      </c>
      <c r="Z132" s="18">
        <f t="shared" ca="1" si="15"/>
        <v>995.87124999999992</v>
      </c>
      <c r="AA132" s="18">
        <f t="shared" ca="1" si="16"/>
        <v>141.80175</v>
      </c>
      <c r="AB132" s="18">
        <f t="shared" ca="1" si="17"/>
        <v>31.104900000000004</v>
      </c>
      <c r="AC132" s="18">
        <f t="shared" ca="1" si="18"/>
        <v>40.985280000000003</v>
      </c>
      <c r="AD132" s="18">
        <f t="shared" ca="1" si="19"/>
        <v>85.081050000000005</v>
      </c>
      <c r="AE132" s="18">
        <f t="shared" ca="1" si="20"/>
        <v>9.8803800000000006</v>
      </c>
      <c r="AF132" s="18">
        <f t="shared" ca="1" si="21"/>
        <v>72.745000000000005</v>
      </c>
      <c r="AG132" t="str">
        <f t="shared" si="25"/>
        <v/>
      </c>
    </row>
    <row r="133" spans="1:33" x14ac:dyDescent="0.3">
      <c r="A133" s="2" t="s">
        <v>128</v>
      </c>
      <c r="B133" t="s">
        <v>827</v>
      </c>
      <c r="D133" t="s">
        <v>561</v>
      </c>
      <c r="E133" s="1" t="s">
        <v>410</v>
      </c>
      <c r="F133" s="1" t="s">
        <v>465</v>
      </c>
      <c r="G133" s="7">
        <v>29881</v>
      </c>
      <c r="H133" s="7">
        <v>39837</v>
      </c>
      <c r="I133" s="1" t="s">
        <v>1081</v>
      </c>
      <c r="J133" s="47">
        <v>5</v>
      </c>
      <c r="K133" s="47">
        <v>1</v>
      </c>
      <c r="L133" s="49" t="s">
        <v>1429</v>
      </c>
      <c r="M133" s="6" t="s">
        <v>1281</v>
      </c>
      <c r="N133" s="6" t="s">
        <v>1438</v>
      </c>
      <c r="O133" s="6" t="s">
        <v>1448</v>
      </c>
      <c r="P133" s="12" t="s">
        <v>1060</v>
      </c>
      <c r="Q133" s="15" t="str">
        <f>VLOOKUP(P133,functions!$A$2:$H$69,3,FALSE)</f>
        <v>Logistics employee loading and unloading</v>
      </c>
      <c r="R133" s="15"/>
      <c r="S133" s="17">
        <f>VLOOKUP(P133,functions!$A$2:$H$69,8,FALSE)</f>
        <v>1</v>
      </c>
      <c r="T133" s="17">
        <f t="shared" ca="1" si="22"/>
        <v>9</v>
      </c>
      <c r="U133" s="18">
        <f ca="1">VLOOKUP(T133,'salary scales'!$A$1:$F$10,S133+1,FALSE)</f>
        <v>1861.13</v>
      </c>
      <c r="V133" s="23">
        <f>VLOOKUP(P133,functions!$A$2:$H$69,5,FALSE)</f>
        <v>1</v>
      </c>
      <c r="X133" s="18">
        <f t="shared" ca="1" si="23"/>
        <v>1861.13</v>
      </c>
      <c r="Y133" s="18">
        <f t="shared" ca="1" si="24"/>
        <v>148.8904</v>
      </c>
      <c r="Z133" s="18">
        <f t="shared" ref="Z133:Z196" ca="1" si="26">IF(X133&lt;$Z$415,$Z$414*X133,$Z$414*$Z$415)</f>
        <v>995.87124999999992</v>
      </c>
      <c r="AA133" s="18">
        <f t="shared" ref="AA133:AA196" ca="1" si="27">$AA$415*X133</f>
        <v>144.23757500000002</v>
      </c>
      <c r="AB133" s="18">
        <f t="shared" ref="AB133:AB196" ca="1" si="28">$AB$415*X133</f>
        <v>31.639210000000006</v>
      </c>
      <c r="AC133" s="18">
        <f t="shared" ref="AC133:AC196" ca="1" si="29">$AC$415*X133</f>
        <v>41.689312000000001</v>
      </c>
      <c r="AD133" s="18">
        <f t="shared" ref="AD133:AD196" ca="1" si="30">$AD$415*X133</f>
        <v>86.542545000000004</v>
      </c>
      <c r="AE133" s="18">
        <f t="shared" ref="AE133:AE196" ca="1" si="31">$AE$415*X133</f>
        <v>10.050102000000001</v>
      </c>
      <c r="AF133" s="18">
        <f t="shared" ref="AF133:AF196" ca="1" si="32">$AF$415*(X133-(V133*$AF$414))</f>
        <v>75.888000000000019</v>
      </c>
      <c r="AG133" t="str">
        <f t="shared" si="25"/>
        <v/>
      </c>
    </row>
    <row r="134" spans="1:33" x14ac:dyDescent="0.3">
      <c r="A134" s="2" t="s">
        <v>129</v>
      </c>
      <c r="B134" t="s">
        <v>825</v>
      </c>
      <c r="D134" t="s">
        <v>702</v>
      </c>
      <c r="E134" s="1" t="s">
        <v>1467</v>
      </c>
      <c r="F134" s="1" t="s">
        <v>465</v>
      </c>
      <c r="G134" s="7">
        <v>33339</v>
      </c>
      <c r="H134" s="7">
        <v>40911</v>
      </c>
      <c r="I134" s="1" t="s">
        <v>1081</v>
      </c>
      <c r="M134" s="6" t="s">
        <v>1281</v>
      </c>
      <c r="N134" s="6" t="s">
        <v>1405</v>
      </c>
      <c r="O134" s="6" t="s">
        <v>1280</v>
      </c>
      <c r="P134" s="12" t="s">
        <v>1088</v>
      </c>
      <c r="Q134" s="15" t="str">
        <f>VLOOKUP(P134,functions!$A$2:$H$69,3,FALSE)</f>
        <v>Truck driver</v>
      </c>
      <c r="R134" s="15"/>
      <c r="S134" s="17">
        <f>VLOOKUP(P134,functions!$A$2:$H$69,8,FALSE)</f>
        <v>2</v>
      </c>
      <c r="T134" s="17">
        <f t="shared" ca="1" si="22"/>
        <v>6</v>
      </c>
      <c r="U134" s="18">
        <f ca="1">VLOOKUP(T134,'salary scales'!$A$1:$F$10,S134+1,FALSE)</f>
        <v>1939.17</v>
      </c>
      <c r="V134" s="23">
        <f>VLOOKUP(P134,functions!$A$2:$H$69,5,FALSE)</f>
        <v>1</v>
      </c>
      <c r="X134" s="18">
        <f t="shared" ca="1" si="23"/>
        <v>1939.17</v>
      </c>
      <c r="Y134" s="18">
        <f t="shared" ca="1" si="24"/>
        <v>155.1336</v>
      </c>
      <c r="Z134" s="18">
        <f t="shared" ca="1" si="26"/>
        <v>995.87124999999992</v>
      </c>
      <c r="AA134" s="18">
        <f t="shared" ca="1" si="27"/>
        <v>150.285675</v>
      </c>
      <c r="AB134" s="18">
        <f t="shared" ca="1" si="28"/>
        <v>32.965890000000002</v>
      </c>
      <c r="AC134" s="18">
        <f t="shared" ca="1" si="29"/>
        <v>43.437407999999998</v>
      </c>
      <c r="AD134" s="18">
        <f t="shared" ca="1" si="30"/>
        <v>90.171405000000007</v>
      </c>
      <c r="AE134" s="18">
        <f t="shared" ca="1" si="31"/>
        <v>10.471518000000001</v>
      </c>
      <c r="AF134" s="18">
        <f t="shared" ca="1" si="32"/>
        <v>83.692000000000007</v>
      </c>
      <c r="AG134" t="str">
        <f t="shared" si="25"/>
        <v/>
      </c>
    </row>
    <row r="135" spans="1:33" x14ac:dyDescent="0.3">
      <c r="A135" s="2" t="s">
        <v>130</v>
      </c>
      <c r="B135" t="s">
        <v>825</v>
      </c>
      <c r="D135" t="s">
        <v>560</v>
      </c>
      <c r="E135" s="1" t="s">
        <v>410</v>
      </c>
      <c r="F135" s="1" t="s">
        <v>465</v>
      </c>
      <c r="G135" s="7">
        <v>26093</v>
      </c>
      <c r="H135" s="7">
        <v>40863</v>
      </c>
      <c r="I135" s="1" t="s">
        <v>1081</v>
      </c>
      <c r="J135" s="47">
        <v>1</v>
      </c>
      <c r="K135" s="47">
        <v>1</v>
      </c>
      <c r="L135" s="49" t="s">
        <v>1422</v>
      </c>
      <c r="M135" s="6" t="s">
        <v>1281</v>
      </c>
      <c r="N135" s="6" t="s">
        <v>1335</v>
      </c>
      <c r="O135" s="6" t="s">
        <v>1046</v>
      </c>
      <c r="P135" s="12" t="s">
        <v>1025</v>
      </c>
      <c r="Q135" s="15" t="str">
        <f>VLOOKUP(P135,functions!$A$2:$H$69,3,FALSE)</f>
        <v>Marketeer</v>
      </c>
      <c r="R135" s="15"/>
      <c r="S135" s="17">
        <f>VLOOKUP(P135,functions!$A$2:$H$69,8,FALSE)</f>
        <v>2</v>
      </c>
      <c r="T135" s="17">
        <f t="shared" ca="1" si="22"/>
        <v>7</v>
      </c>
      <c r="U135" s="18">
        <f ca="1">VLOOKUP(T135,'salary scales'!$A$1:$F$10,S135+1,FALSE)</f>
        <v>1939.17</v>
      </c>
      <c r="V135" s="23">
        <f>VLOOKUP(P135,functions!$A$2:$H$69,5,FALSE)</f>
        <v>0.6</v>
      </c>
      <c r="X135" s="18">
        <f t="shared" ca="1" si="23"/>
        <v>1163.502</v>
      </c>
      <c r="Y135" s="18">
        <f t="shared" ca="1" si="24"/>
        <v>93.080159999999992</v>
      </c>
      <c r="Z135" s="18">
        <f t="shared" ca="1" si="26"/>
        <v>995.87124999999992</v>
      </c>
      <c r="AA135" s="18">
        <f t="shared" ca="1" si="27"/>
        <v>90.171404999999993</v>
      </c>
      <c r="AB135" s="18">
        <f t="shared" ca="1" si="28"/>
        <v>19.779534000000002</v>
      </c>
      <c r="AC135" s="18">
        <f t="shared" ca="1" si="29"/>
        <v>26.062444799999998</v>
      </c>
      <c r="AD135" s="18">
        <f t="shared" ca="1" si="30"/>
        <v>54.102843</v>
      </c>
      <c r="AE135" s="18">
        <f t="shared" ca="1" si="31"/>
        <v>6.2829107999999998</v>
      </c>
      <c r="AF135" s="18">
        <f t="shared" ca="1" si="32"/>
        <v>50.215199999999996</v>
      </c>
      <c r="AG135" t="str">
        <f t="shared" si="25"/>
        <v/>
      </c>
    </row>
    <row r="136" spans="1:33" x14ac:dyDescent="0.3">
      <c r="A136" s="2" t="s">
        <v>131</v>
      </c>
      <c r="B136" t="s">
        <v>826</v>
      </c>
      <c r="D136" t="s">
        <v>428</v>
      </c>
      <c r="E136" s="1" t="s">
        <v>410</v>
      </c>
      <c r="F136" s="1" t="s">
        <v>465</v>
      </c>
      <c r="G136" s="7">
        <v>31040</v>
      </c>
      <c r="H136" s="7">
        <v>40987</v>
      </c>
      <c r="I136" s="1" t="s">
        <v>1081</v>
      </c>
      <c r="M136" s="6" t="s">
        <v>1281</v>
      </c>
      <c r="N136" s="6" t="s">
        <v>1435</v>
      </c>
      <c r="O136" s="6" t="s">
        <v>1446</v>
      </c>
      <c r="P136" s="12" t="s">
        <v>1053</v>
      </c>
      <c r="Q136" s="15" t="str">
        <f>VLOOKUP(P136,functions!$A$2:$H$69,3,FALSE)</f>
        <v>Production worker</v>
      </c>
      <c r="R136" s="15" t="s">
        <v>1082</v>
      </c>
      <c r="S136" s="17">
        <f>VLOOKUP(P136,functions!$A$2:$H$69,8,FALSE)</f>
        <v>2</v>
      </c>
      <c r="T136" s="17">
        <f t="shared" ca="1" si="22"/>
        <v>6</v>
      </c>
      <c r="U136" s="18">
        <f ca="1">VLOOKUP(T136,'salary scales'!$A$1:$F$10,S136+1,FALSE)</f>
        <v>1939.17</v>
      </c>
      <c r="V136" s="23">
        <f>VLOOKUP(P136,functions!$A$2:$H$69,5,FALSE)</f>
        <v>1.00064</v>
      </c>
      <c r="X136" s="18">
        <f t="shared" ca="1" si="23"/>
        <v>1940.4110688000001</v>
      </c>
      <c r="Y136" s="18">
        <f t="shared" ca="1" si="24"/>
        <v>155.232885504</v>
      </c>
      <c r="Z136" s="18">
        <f t="shared" ca="1" si="26"/>
        <v>995.87124999999992</v>
      </c>
      <c r="AA136" s="18">
        <f t="shared" ca="1" si="27"/>
        <v>150.38185783200001</v>
      </c>
      <c r="AB136" s="18">
        <f t="shared" ca="1" si="28"/>
        <v>32.986988169600004</v>
      </c>
      <c r="AC136" s="18">
        <f t="shared" ca="1" si="29"/>
        <v>43.465207941119999</v>
      </c>
      <c r="AD136" s="18">
        <f t="shared" ca="1" si="30"/>
        <v>90.229114699199997</v>
      </c>
      <c r="AE136" s="18">
        <f t="shared" ca="1" si="31"/>
        <v>10.478219771520001</v>
      </c>
      <c r="AF136" s="18">
        <f t="shared" ca="1" si="32"/>
        <v>83.745562880000023</v>
      </c>
      <c r="AG136" t="str">
        <f t="shared" si="25"/>
        <v/>
      </c>
    </row>
    <row r="137" spans="1:33" x14ac:dyDescent="0.3">
      <c r="A137" s="2" t="s">
        <v>132</v>
      </c>
      <c r="B137" t="s">
        <v>826</v>
      </c>
      <c r="D137" t="s">
        <v>560</v>
      </c>
      <c r="E137" s="1" t="s">
        <v>410</v>
      </c>
      <c r="F137" s="1" t="s">
        <v>465</v>
      </c>
      <c r="G137" s="7">
        <v>34689</v>
      </c>
      <c r="H137" s="7">
        <v>41540</v>
      </c>
      <c r="I137" s="1" t="s">
        <v>1081</v>
      </c>
      <c r="J137" s="47">
        <v>2</v>
      </c>
      <c r="K137" s="47">
        <v>1</v>
      </c>
      <c r="L137" s="49" t="s">
        <v>1422</v>
      </c>
      <c r="M137" s="6" t="s">
        <v>1281</v>
      </c>
      <c r="N137" s="6" t="s">
        <v>1435</v>
      </c>
      <c r="O137" s="6" t="s">
        <v>1446</v>
      </c>
      <c r="P137" s="12" t="s">
        <v>1052</v>
      </c>
      <c r="Q137" s="15" t="str">
        <f>VLOOKUP(P137,functions!$A$2:$H$69,3,FALSE)</f>
        <v>Team leader</v>
      </c>
      <c r="R137" s="15" t="s">
        <v>1083</v>
      </c>
      <c r="S137" s="17">
        <f>VLOOKUP(P137,functions!$A$2:$H$69,8,FALSE)</f>
        <v>3</v>
      </c>
      <c r="T137" s="17">
        <f t="shared" ca="1" si="22"/>
        <v>5</v>
      </c>
      <c r="U137" s="18">
        <f ca="1">VLOOKUP(T137,'salary scales'!$A$1:$F$10,S137+1,FALSE)</f>
        <v>1975.67</v>
      </c>
      <c r="V137" s="23">
        <f>VLOOKUP(P137,functions!$A$2:$H$69,5,FALSE)</f>
        <v>1.00064</v>
      </c>
      <c r="X137" s="18">
        <f t="shared" ca="1" si="23"/>
        <v>1976.9344288</v>
      </c>
      <c r="Y137" s="18">
        <f t="shared" ca="1" si="24"/>
        <v>158.15475430399999</v>
      </c>
      <c r="Z137" s="18">
        <f t="shared" ca="1" si="26"/>
        <v>995.87124999999992</v>
      </c>
      <c r="AA137" s="18">
        <f t="shared" ca="1" si="27"/>
        <v>153.212418232</v>
      </c>
      <c r="AB137" s="18">
        <f t="shared" ca="1" si="28"/>
        <v>33.607885289599999</v>
      </c>
      <c r="AC137" s="18">
        <f t="shared" ca="1" si="29"/>
        <v>44.28333120512</v>
      </c>
      <c r="AD137" s="18">
        <f t="shared" ca="1" si="30"/>
        <v>91.9274509392</v>
      </c>
      <c r="AE137" s="18">
        <f t="shared" ca="1" si="31"/>
        <v>10.675445915520001</v>
      </c>
      <c r="AF137" s="18">
        <f t="shared" ca="1" si="32"/>
        <v>87.397898880000014</v>
      </c>
      <c r="AG137" t="str">
        <f t="shared" si="25"/>
        <v/>
      </c>
    </row>
    <row r="138" spans="1:33" x14ac:dyDescent="0.3">
      <c r="A138" s="2" t="s">
        <v>133</v>
      </c>
      <c r="B138" t="s">
        <v>828</v>
      </c>
      <c r="D138" t="s">
        <v>533</v>
      </c>
      <c r="E138" s="1" t="s">
        <v>410</v>
      </c>
      <c r="F138" s="1" t="s">
        <v>465</v>
      </c>
      <c r="G138" s="7">
        <v>26092</v>
      </c>
      <c r="H138" s="7">
        <v>40830</v>
      </c>
      <c r="I138" s="1" t="s">
        <v>1081</v>
      </c>
      <c r="J138" s="47">
        <v>5</v>
      </c>
      <c r="K138" s="47">
        <v>2</v>
      </c>
      <c r="L138" s="49" t="s">
        <v>1424</v>
      </c>
      <c r="M138" s="6" t="s">
        <v>1281</v>
      </c>
      <c r="N138" s="6" t="s">
        <v>1435</v>
      </c>
      <c r="O138" s="6" t="s">
        <v>1443</v>
      </c>
      <c r="P138" s="12" t="s">
        <v>1054</v>
      </c>
      <c r="Q138" s="15" t="str">
        <f>VLOOKUP(P138,functions!$A$2:$H$69,3,FALSE)</f>
        <v>Production assistant</v>
      </c>
      <c r="R138" s="15"/>
      <c r="S138" s="17">
        <f>VLOOKUP(P138,functions!$A$2:$H$69,8,FALSE)</f>
        <v>1</v>
      </c>
      <c r="T138" s="17">
        <f t="shared" ca="1" si="22"/>
        <v>7</v>
      </c>
      <c r="U138" s="18">
        <f ca="1">VLOOKUP(T138,'salary scales'!$A$1:$F$10,S138+1,FALSE)</f>
        <v>1861.13</v>
      </c>
      <c r="V138" s="23">
        <f>VLOOKUP(P138,functions!$A$2:$H$69,5,FALSE)</f>
        <v>1.00064</v>
      </c>
      <c r="X138" s="18">
        <f t="shared" ca="1" si="23"/>
        <v>1862.3211232000001</v>
      </c>
      <c r="Y138" s="18">
        <f t="shared" ca="1" si="24"/>
        <v>148.98568985600002</v>
      </c>
      <c r="Z138" s="18">
        <f t="shared" ca="1" si="26"/>
        <v>995.87124999999992</v>
      </c>
      <c r="AA138" s="18">
        <f t="shared" ca="1" si="27"/>
        <v>144.32988704800002</v>
      </c>
      <c r="AB138" s="18">
        <f t="shared" ca="1" si="28"/>
        <v>31.659459094400002</v>
      </c>
      <c r="AC138" s="18">
        <f t="shared" ca="1" si="29"/>
        <v>41.715993159680004</v>
      </c>
      <c r="AD138" s="18">
        <f t="shared" ca="1" si="30"/>
        <v>86.597932228800005</v>
      </c>
      <c r="AE138" s="18">
        <f t="shared" ca="1" si="31"/>
        <v>10.056534065280001</v>
      </c>
      <c r="AF138" s="18">
        <f t="shared" ca="1" si="32"/>
        <v>75.936568320000021</v>
      </c>
      <c r="AG138" t="str">
        <f t="shared" si="25"/>
        <v/>
      </c>
    </row>
    <row r="139" spans="1:33" x14ac:dyDescent="0.3">
      <c r="A139" s="2" t="s">
        <v>134</v>
      </c>
      <c r="B139" t="s">
        <v>824</v>
      </c>
      <c r="C139" t="s">
        <v>741</v>
      </c>
      <c r="D139" t="s">
        <v>471</v>
      </c>
      <c r="E139" s="1" t="s">
        <v>410</v>
      </c>
      <c r="F139" s="1" t="s">
        <v>465</v>
      </c>
      <c r="G139" s="7">
        <v>32575</v>
      </c>
      <c r="H139" s="7">
        <v>40720</v>
      </c>
      <c r="I139" s="1" t="s">
        <v>1081</v>
      </c>
      <c r="M139" s="6" t="s">
        <v>1281</v>
      </c>
      <c r="N139" s="6" t="s">
        <v>1405</v>
      </c>
      <c r="O139" s="6" t="s">
        <v>1447</v>
      </c>
      <c r="P139" s="12" t="s">
        <v>1067</v>
      </c>
      <c r="Q139" s="15" t="str">
        <f>VLOOKUP(P139,functions!$A$2:$H$69,3,FALSE)</f>
        <v>logistics employee office</v>
      </c>
      <c r="R139" s="15"/>
      <c r="S139" s="17">
        <f>VLOOKUP(P139,functions!$A$2:$H$69,8,FALSE)</f>
        <v>1</v>
      </c>
      <c r="T139" s="17">
        <f t="shared" ca="1" si="22"/>
        <v>7</v>
      </c>
      <c r="U139" s="18">
        <f ca="1">VLOOKUP(T139,'salary scales'!$A$1:$F$10,S139+1,FALSE)</f>
        <v>1861.13</v>
      </c>
      <c r="V139" s="23">
        <f>VLOOKUP(P139,functions!$A$2:$H$69,5,FALSE)</f>
        <v>1</v>
      </c>
      <c r="X139" s="18">
        <f t="shared" ca="1" si="23"/>
        <v>1861.13</v>
      </c>
      <c r="Y139" s="18">
        <f t="shared" ca="1" si="24"/>
        <v>148.8904</v>
      </c>
      <c r="Z139" s="18">
        <f t="shared" ca="1" si="26"/>
        <v>995.87124999999992</v>
      </c>
      <c r="AA139" s="18">
        <f t="shared" ca="1" si="27"/>
        <v>144.23757500000002</v>
      </c>
      <c r="AB139" s="18">
        <f t="shared" ca="1" si="28"/>
        <v>31.639210000000006</v>
      </c>
      <c r="AC139" s="18">
        <f t="shared" ca="1" si="29"/>
        <v>41.689312000000001</v>
      </c>
      <c r="AD139" s="18">
        <f t="shared" ca="1" si="30"/>
        <v>86.542545000000004</v>
      </c>
      <c r="AE139" s="18">
        <f t="shared" ca="1" si="31"/>
        <v>10.050102000000001</v>
      </c>
      <c r="AF139" s="18">
        <f t="shared" ca="1" si="32"/>
        <v>75.888000000000019</v>
      </c>
      <c r="AG139" t="str">
        <f t="shared" si="25"/>
        <v/>
      </c>
    </row>
    <row r="140" spans="1:33" x14ac:dyDescent="0.3">
      <c r="A140" s="2" t="s">
        <v>135</v>
      </c>
      <c r="B140" t="s">
        <v>824</v>
      </c>
      <c r="C140" t="s">
        <v>741</v>
      </c>
      <c r="D140" t="s">
        <v>559</v>
      </c>
      <c r="E140" s="1" t="s">
        <v>410</v>
      </c>
      <c r="F140" s="1" t="s">
        <v>465</v>
      </c>
      <c r="G140" s="7">
        <v>26995</v>
      </c>
      <c r="H140" s="7">
        <v>39937</v>
      </c>
      <c r="I140" s="1" t="s">
        <v>1081</v>
      </c>
      <c r="M140" s="6" t="s">
        <v>1281</v>
      </c>
      <c r="N140" s="6" t="s">
        <v>1278</v>
      </c>
      <c r="O140" s="6" t="s">
        <v>1278</v>
      </c>
      <c r="P140" s="12" t="s">
        <v>1037</v>
      </c>
      <c r="Q140" s="15" t="str">
        <f>VLOOKUP(P140,functions!$A$2:$H$69,3,FALSE)</f>
        <v>Quality coordinator</v>
      </c>
      <c r="R140" s="15"/>
      <c r="S140" s="17">
        <f>VLOOKUP(P140,functions!$A$2:$H$69,8,FALSE)</f>
        <v>3</v>
      </c>
      <c r="T140" s="17">
        <f t="shared" ca="1" si="22"/>
        <v>9</v>
      </c>
      <c r="U140" s="18">
        <f ca="1">VLOOKUP(T140,'salary scales'!$A$1:$F$10,S140+1,FALSE)</f>
        <v>2124.06</v>
      </c>
      <c r="V140" s="23">
        <f>VLOOKUP(P140,functions!$A$2:$H$69,5,FALSE)</f>
        <v>1</v>
      </c>
      <c r="X140" s="18">
        <f t="shared" ca="1" si="23"/>
        <v>2124.06</v>
      </c>
      <c r="Y140" s="18">
        <f t="shared" ca="1" si="24"/>
        <v>169.9248</v>
      </c>
      <c r="Z140" s="18">
        <f t="shared" ca="1" si="26"/>
        <v>995.87124999999992</v>
      </c>
      <c r="AA140" s="18">
        <f t="shared" ca="1" si="27"/>
        <v>164.61464999999998</v>
      </c>
      <c r="AB140" s="18">
        <f t="shared" ca="1" si="28"/>
        <v>36.109020000000001</v>
      </c>
      <c r="AC140" s="18">
        <f t="shared" ca="1" si="29"/>
        <v>47.578944</v>
      </c>
      <c r="AD140" s="18">
        <f t="shared" ca="1" si="30"/>
        <v>98.768789999999996</v>
      </c>
      <c r="AE140" s="18">
        <f t="shared" ca="1" si="31"/>
        <v>11.469924000000001</v>
      </c>
      <c r="AF140" s="18">
        <f t="shared" ca="1" si="32"/>
        <v>102.181</v>
      </c>
      <c r="AG140" t="str">
        <f t="shared" si="25"/>
        <v/>
      </c>
    </row>
    <row r="141" spans="1:33" x14ac:dyDescent="0.3">
      <c r="A141" s="2" t="s">
        <v>136</v>
      </c>
      <c r="B141" t="s">
        <v>918</v>
      </c>
      <c r="D141" t="s">
        <v>535</v>
      </c>
      <c r="E141" s="1" t="s">
        <v>410</v>
      </c>
      <c r="F141" s="1" t="s">
        <v>465</v>
      </c>
      <c r="G141" s="7">
        <v>21652</v>
      </c>
      <c r="H141" s="7">
        <v>40010</v>
      </c>
      <c r="I141" s="1" t="s">
        <v>1081</v>
      </c>
      <c r="M141" s="6" t="s">
        <v>1281</v>
      </c>
      <c r="N141" s="6" t="s">
        <v>1438</v>
      </c>
      <c r="O141" s="6" t="s">
        <v>1448</v>
      </c>
      <c r="P141" s="12" t="s">
        <v>1060</v>
      </c>
      <c r="Q141" s="15" t="str">
        <f>VLOOKUP(P141,functions!$A$2:$H$69,3,FALSE)</f>
        <v>Logistics employee loading and unloading</v>
      </c>
      <c r="R141" s="15"/>
      <c r="S141" s="17">
        <f>VLOOKUP(P141,functions!$A$2:$H$69,8,FALSE)</f>
        <v>1</v>
      </c>
      <c r="T141" s="17">
        <f t="shared" ca="1" si="22"/>
        <v>9</v>
      </c>
      <c r="U141" s="18">
        <f ca="1">VLOOKUP(T141,'salary scales'!$A$1:$F$10,S141+1,FALSE)</f>
        <v>1861.13</v>
      </c>
      <c r="V141" s="23">
        <f>VLOOKUP(P141,functions!$A$2:$H$69,5,FALSE)</f>
        <v>1</v>
      </c>
      <c r="X141" s="18">
        <f t="shared" ca="1" si="23"/>
        <v>1861.13</v>
      </c>
      <c r="Y141" s="18">
        <f t="shared" ca="1" si="24"/>
        <v>148.8904</v>
      </c>
      <c r="Z141" s="18">
        <f t="shared" ca="1" si="26"/>
        <v>995.87124999999992</v>
      </c>
      <c r="AA141" s="18">
        <f t="shared" ca="1" si="27"/>
        <v>144.23757500000002</v>
      </c>
      <c r="AB141" s="18">
        <f t="shared" ca="1" si="28"/>
        <v>31.639210000000006</v>
      </c>
      <c r="AC141" s="18">
        <f t="shared" ca="1" si="29"/>
        <v>41.689312000000001</v>
      </c>
      <c r="AD141" s="18">
        <f t="shared" ca="1" si="30"/>
        <v>86.542545000000004</v>
      </c>
      <c r="AE141" s="18">
        <f t="shared" ca="1" si="31"/>
        <v>10.050102000000001</v>
      </c>
      <c r="AF141" s="18">
        <f t="shared" ca="1" si="32"/>
        <v>75.888000000000019</v>
      </c>
      <c r="AG141" t="str">
        <f t="shared" si="25"/>
        <v/>
      </c>
    </row>
    <row r="142" spans="1:33" x14ac:dyDescent="0.3">
      <c r="A142" s="2" t="s">
        <v>137</v>
      </c>
      <c r="B142" t="s">
        <v>971</v>
      </c>
      <c r="D142" t="s">
        <v>637</v>
      </c>
      <c r="E142" s="1" t="s">
        <v>410</v>
      </c>
      <c r="F142" s="1" t="s">
        <v>465</v>
      </c>
      <c r="G142" s="7">
        <v>33159</v>
      </c>
      <c r="H142" s="7">
        <v>40369</v>
      </c>
      <c r="I142" s="1" t="s">
        <v>1081</v>
      </c>
      <c r="J142" s="47">
        <v>1</v>
      </c>
      <c r="K142" s="47">
        <v>1</v>
      </c>
      <c r="L142" s="49" t="s">
        <v>1422</v>
      </c>
      <c r="M142" s="6" t="s">
        <v>1281</v>
      </c>
      <c r="N142" s="6" t="s">
        <v>1334</v>
      </c>
      <c r="O142" s="6" t="s">
        <v>1277</v>
      </c>
      <c r="P142" s="12" t="s">
        <v>1028</v>
      </c>
      <c r="Q142" s="15" t="str">
        <f>VLOOKUP(P142,functions!$A$2:$H$69,3,FALSE)</f>
        <v>Purchaser machines</v>
      </c>
      <c r="R142" s="15"/>
      <c r="S142" s="17">
        <f>VLOOKUP(P142,functions!$A$2:$H$69,8,FALSE)</f>
        <v>2</v>
      </c>
      <c r="T142" s="17">
        <f t="shared" ca="1" si="22"/>
        <v>8</v>
      </c>
      <c r="U142" s="18">
        <f ca="1">VLOOKUP(T142,'salary scales'!$A$1:$F$10,S142+1,FALSE)</f>
        <v>1939.17</v>
      </c>
      <c r="V142" s="23">
        <f>VLOOKUP(P142,functions!$A$2:$H$69,5,FALSE)</f>
        <v>1</v>
      </c>
      <c r="X142" s="18">
        <f t="shared" ca="1" si="23"/>
        <v>1939.17</v>
      </c>
      <c r="Y142" s="18">
        <f t="shared" ca="1" si="24"/>
        <v>155.1336</v>
      </c>
      <c r="Z142" s="18">
        <f t="shared" ca="1" si="26"/>
        <v>995.87124999999992</v>
      </c>
      <c r="AA142" s="18">
        <f t="shared" ca="1" si="27"/>
        <v>150.285675</v>
      </c>
      <c r="AB142" s="18">
        <f t="shared" ca="1" si="28"/>
        <v>32.965890000000002</v>
      </c>
      <c r="AC142" s="18">
        <f t="shared" ca="1" si="29"/>
        <v>43.437407999999998</v>
      </c>
      <c r="AD142" s="18">
        <f t="shared" ca="1" si="30"/>
        <v>90.171405000000007</v>
      </c>
      <c r="AE142" s="18">
        <f t="shared" ca="1" si="31"/>
        <v>10.471518000000001</v>
      </c>
      <c r="AF142" s="18">
        <f t="shared" ca="1" si="32"/>
        <v>83.692000000000007</v>
      </c>
      <c r="AG142" t="str">
        <f t="shared" si="25"/>
        <v/>
      </c>
    </row>
    <row r="143" spans="1:33" x14ac:dyDescent="0.3">
      <c r="A143" s="2" t="s">
        <v>138</v>
      </c>
      <c r="B143" t="s">
        <v>972</v>
      </c>
      <c r="C143" t="s">
        <v>743</v>
      </c>
      <c r="D143" t="s">
        <v>638</v>
      </c>
      <c r="E143" s="1" t="s">
        <v>410</v>
      </c>
      <c r="F143" s="1" t="s">
        <v>465</v>
      </c>
      <c r="G143" s="7">
        <v>26878</v>
      </c>
      <c r="H143" s="7">
        <v>41201</v>
      </c>
      <c r="I143" s="1" t="s">
        <v>1081</v>
      </c>
      <c r="M143" s="6" t="s">
        <v>1283</v>
      </c>
      <c r="N143" s="6" t="s">
        <v>1439</v>
      </c>
      <c r="O143" s="6" t="s">
        <v>1449</v>
      </c>
      <c r="P143" s="12" t="s">
        <v>1057</v>
      </c>
      <c r="Q143" s="15" t="str">
        <f>VLOOKUP(P143,functions!$A$2:$H$69,3,FALSE)</f>
        <v>Forklift driver</v>
      </c>
      <c r="R143" s="15"/>
      <c r="S143" s="17">
        <f>VLOOKUP(P143,functions!$A$2:$H$69,8,FALSE)</f>
        <v>2</v>
      </c>
      <c r="T143" s="17">
        <f t="shared" ca="1" si="22"/>
        <v>6</v>
      </c>
      <c r="U143" s="18">
        <f ca="1">VLOOKUP(T143,'salary scales'!$A$1:$F$10,S143+1,FALSE)</f>
        <v>1939.17</v>
      </c>
      <c r="V143" s="23">
        <f>VLOOKUP(P143,functions!$A$2:$H$69,5,FALSE)</f>
        <v>1</v>
      </c>
      <c r="X143" s="18">
        <f t="shared" ca="1" si="23"/>
        <v>1939.17</v>
      </c>
      <c r="Y143" s="18">
        <f t="shared" ca="1" si="24"/>
        <v>155.1336</v>
      </c>
      <c r="Z143" s="18">
        <f t="shared" ca="1" si="26"/>
        <v>995.87124999999992</v>
      </c>
      <c r="AA143" s="18">
        <f t="shared" ca="1" si="27"/>
        <v>150.285675</v>
      </c>
      <c r="AB143" s="18">
        <f t="shared" ca="1" si="28"/>
        <v>32.965890000000002</v>
      </c>
      <c r="AC143" s="18">
        <f t="shared" ca="1" si="29"/>
        <v>43.437407999999998</v>
      </c>
      <c r="AD143" s="18">
        <f t="shared" ca="1" si="30"/>
        <v>90.171405000000007</v>
      </c>
      <c r="AE143" s="18">
        <f t="shared" ca="1" si="31"/>
        <v>10.471518000000001</v>
      </c>
      <c r="AF143" s="18">
        <f t="shared" ca="1" si="32"/>
        <v>83.692000000000007</v>
      </c>
      <c r="AG143" t="str">
        <f t="shared" si="25"/>
        <v/>
      </c>
    </row>
    <row r="144" spans="1:33" x14ac:dyDescent="0.3">
      <c r="A144" s="2" t="s">
        <v>139</v>
      </c>
      <c r="B144" t="s">
        <v>817</v>
      </c>
      <c r="D144" t="s">
        <v>555</v>
      </c>
      <c r="E144" s="1" t="s">
        <v>410</v>
      </c>
      <c r="F144" s="1" t="s">
        <v>465</v>
      </c>
      <c r="G144" s="7">
        <v>32898</v>
      </c>
      <c r="H144" s="7">
        <v>40725</v>
      </c>
      <c r="I144" s="1" t="s">
        <v>1081</v>
      </c>
      <c r="M144" s="6" t="s">
        <v>1281</v>
      </c>
      <c r="N144" s="6" t="s">
        <v>1405</v>
      </c>
      <c r="O144" s="6" t="s">
        <v>1280</v>
      </c>
      <c r="P144" s="12" t="s">
        <v>1088</v>
      </c>
      <c r="Q144" s="15" t="str">
        <f>VLOOKUP(P144,functions!$A$2:$H$69,3,FALSE)</f>
        <v>Truck driver</v>
      </c>
      <c r="R144" s="15"/>
      <c r="S144" s="17">
        <f>VLOOKUP(P144,functions!$A$2:$H$69,8,FALSE)</f>
        <v>2</v>
      </c>
      <c r="T144" s="17">
        <f t="shared" ca="1" si="22"/>
        <v>7</v>
      </c>
      <c r="U144" s="18">
        <f ca="1">VLOOKUP(T144,'salary scales'!$A$1:$F$10,S144+1,FALSE)</f>
        <v>1939.17</v>
      </c>
      <c r="V144" s="23">
        <f>VLOOKUP(P144,functions!$A$2:$H$69,5,FALSE)</f>
        <v>1</v>
      </c>
      <c r="X144" s="18">
        <f t="shared" ca="1" si="23"/>
        <v>1939.17</v>
      </c>
      <c r="Y144" s="18">
        <f t="shared" ca="1" si="24"/>
        <v>155.1336</v>
      </c>
      <c r="Z144" s="18">
        <f t="shared" ca="1" si="26"/>
        <v>995.87124999999992</v>
      </c>
      <c r="AA144" s="18">
        <f t="shared" ca="1" si="27"/>
        <v>150.285675</v>
      </c>
      <c r="AB144" s="18">
        <f t="shared" ca="1" si="28"/>
        <v>32.965890000000002</v>
      </c>
      <c r="AC144" s="18">
        <f t="shared" ca="1" si="29"/>
        <v>43.437407999999998</v>
      </c>
      <c r="AD144" s="18">
        <f t="shared" ca="1" si="30"/>
        <v>90.171405000000007</v>
      </c>
      <c r="AE144" s="18">
        <f t="shared" ca="1" si="31"/>
        <v>10.471518000000001</v>
      </c>
      <c r="AF144" s="18">
        <f t="shared" ca="1" si="32"/>
        <v>83.692000000000007</v>
      </c>
      <c r="AG144" t="str">
        <f t="shared" si="25"/>
        <v/>
      </c>
    </row>
    <row r="145" spans="1:33" x14ac:dyDescent="0.3">
      <c r="A145" s="2" t="s">
        <v>140</v>
      </c>
      <c r="B145" t="s">
        <v>817</v>
      </c>
      <c r="D145" t="s">
        <v>469</v>
      </c>
      <c r="E145" s="1" t="s">
        <v>410</v>
      </c>
      <c r="F145" s="1" t="s">
        <v>468</v>
      </c>
      <c r="G145" s="7">
        <v>33766</v>
      </c>
      <c r="H145" s="7">
        <v>41226</v>
      </c>
      <c r="I145" s="1" t="s">
        <v>1081</v>
      </c>
      <c r="J145" s="47">
        <v>3</v>
      </c>
      <c r="K145" s="47">
        <v>3</v>
      </c>
      <c r="L145" s="49" t="s">
        <v>1422</v>
      </c>
      <c r="M145" s="6" t="s">
        <v>1281</v>
      </c>
      <c r="N145" s="6" t="s">
        <v>1435</v>
      </c>
      <c r="O145" s="6" t="s">
        <v>1446</v>
      </c>
      <c r="P145" s="12" t="s">
        <v>1053</v>
      </c>
      <c r="Q145" s="15" t="str">
        <f>VLOOKUP(P145,functions!$A$2:$H$69,3,FALSE)</f>
        <v>Production worker</v>
      </c>
      <c r="R145" s="15"/>
      <c r="S145" s="17">
        <f>VLOOKUP(P145,functions!$A$2:$H$69,8,FALSE)</f>
        <v>2</v>
      </c>
      <c r="T145" s="17">
        <f t="shared" ca="1" si="22"/>
        <v>6</v>
      </c>
      <c r="U145" s="18">
        <f ca="1">VLOOKUP(T145,'salary scales'!$A$1:$F$10,S145+1,FALSE)</f>
        <v>1939.17</v>
      </c>
      <c r="V145" s="23">
        <f>VLOOKUP(P145,functions!$A$2:$H$69,5,FALSE)</f>
        <v>1.00064</v>
      </c>
      <c r="X145" s="18">
        <f t="shared" ca="1" si="23"/>
        <v>1940.4110688000001</v>
      </c>
      <c r="Y145" s="18">
        <f t="shared" ca="1" si="24"/>
        <v>155.232885504</v>
      </c>
      <c r="Z145" s="18">
        <f t="shared" ca="1" si="26"/>
        <v>995.87124999999992</v>
      </c>
      <c r="AA145" s="18">
        <f t="shared" ca="1" si="27"/>
        <v>150.38185783200001</v>
      </c>
      <c r="AB145" s="18">
        <f t="shared" ca="1" si="28"/>
        <v>32.986988169600004</v>
      </c>
      <c r="AC145" s="18">
        <f t="shared" ca="1" si="29"/>
        <v>43.465207941119999</v>
      </c>
      <c r="AD145" s="18">
        <f t="shared" ca="1" si="30"/>
        <v>90.229114699199997</v>
      </c>
      <c r="AE145" s="18">
        <f t="shared" ca="1" si="31"/>
        <v>10.478219771520001</v>
      </c>
      <c r="AF145" s="18">
        <f t="shared" ca="1" si="32"/>
        <v>83.745562880000023</v>
      </c>
      <c r="AG145" t="str">
        <f t="shared" si="25"/>
        <v/>
      </c>
    </row>
    <row r="146" spans="1:33" x14ac:dyDescent="0.3">
      <c r="A146" s="2" t="s">
        <v>141</v>
      </c>
      <c r="B146" t="s">
        <v>818</v>
      </c>
      <c r="D146" t="s">
        <v>555</v>
      </c>
      <c r="E146" s="1" t="s">
        <v>410</v>
      </c>
      <c r="F146" s="1" t="s">
        <v>465</v>
      </c>
      <c r="G146" s="7">
        <v>25284</v>
      </c>
      <c r="H146" s="7">
        <v>40181</v>
      </c>
      <c r="I146" s="1" t="s">
        <v>1081</v>
      </c>
      <c r="M146" s="6" t="s">
        <v>1281</v>
      </c>
      <c r="N146" s="6" t="s">
        <v>1278</v>
      </c>
      <c r="O146" s="6" t="s">
        <v>1278</v>
      </c>
      <c r="P146" s="12" t="s">
        <v>1035</v>
      </c>
      <c r="Q146" s="15" t="str">
        <f>VLOOKUP(P146,functions!$A$2:$H$69,3,FALSE)</f>
        <v>Laboratory technician</v>
      </c>
      <c r="R146" s="15"/>
      <c r="S146" s="17">
        <f>VLOOKUP(P146,functions!$A$2:$H$69,8,FALSE)</f>
        <v>3</v>
      </c>
      <c r="T146" s="17">
        <f t="shared" ca="1" si="22"/>
        <v>8</v>
      </c>
      <c r="U146" s="18">
        <f ca="1">VLOOKUP(T146,'salary scales'!$A$1:$F$10,S146+1,FALSE)</f>
        <v>2124.06</v>
      </c>
      <c r="V146" s="23">
        <f>VLOOKUP(P146,functions!$A$2:$H$69,5,FALSE)</f>
        <v>1</v>
      </c>
      <c r="X146" s="18">
        <f t="shared" ca="1" si="23"/>
        <v>2124.06</v>
      </c>
      <c r="Y146" s="18">
        <f t="shared" ca="1" si="24"/>
        <v>169.9248</v>
      </c>
      <c r="Z146" s="18">
        <f t="shared" ca="1" si="26"/>
        <v>995.87124999999992</v>
      </c>
      <c r="AA146" s="18">
        <f t="shared" ca="1" si="27"/>
        <v>164.61464999999998</v>
      </c>
      <c r="AB146" s="18">
        <f t="shared" ca="1" si="28"/>
        <v>36.109020000000001</v>
      </c>
      <c r="AC146" s="18">
        <f t="shared" ca="1" si="29"/>
        <v>47.578944</v>
      </c>
      <c r="AD146" s="18">
        <f t="shared" ca="1" si="30"/>
        <v>98.768789999999996</v>
      </c>
      <c r="AE146" s="18">
        <f t="shared" ca="1" si="31"/>
        <v>11.469924000000001</v>
      </c>
      <c r="AF146" s="18">
        <f t="shared" ca="1" si="32"/>
        <v>102.181</v>
      </c>
      <c r="AG146" t="str">
        <f t="shared" si="25"/>
        <v/>
      </c>
    </row>
    <row r="147" spans="1:33" x14ac:dyDescent="0.3">
      <c r="A147" s="2" t="s">
        <v>142</v>
      </c>
      <c r="B147" t="s">
        <v>820</v>
      </c>
      <c r="C147" t="s">
        <v>821</v>
      </c>
      <c r="D147" t="s">
        <v>556</v>
      </c>
      <c r="E147" s="1" t="s">
        <v>410</v>
      </c>
      <c r="F147" s="1" t="s">
        <v>465</v>
      </c>
      <c r="G147" s="7">
        <v>26712</v>
      </c>
      <c r="H147" s="7">
        <v>40022</v>
      </c>
      <c r="I147" s="1" t="s">
        <v>1081</v>
      </c>
      <c r="M147" s="6" t="s">
        <v>1281</v>
      </c>
      <c r="N147" s="6" t="s">
        <v>1435</v>
      </c>
      <c r="O147" s="6" t="s">
        <v>1446</v>
      </c>
      <c r="P147" s="12" t="s">
        <v>1052</v>
      </c>
      <c r="Q147" s="15" t="str">
        <f>VLOOKUP(P147,functions!$A$2:$H$69,3,FALSE)</f>
        <v>Team leader</v>
      </c>
      <c r="R147" s="15" t="s">
        <v>1083</v>
      </c>
      <c r="S147" s="17">
        <f>VLOOKUP(P147,functions!$A$2:$H$69,8,FALSE)</f>
        <v>3</v>
      </c>
      <c r="T147" s="17">
        <f t="shared" ca="1" si="22"/>
        <v>9</v>
      </c>
      <c r="U147" s="18">
        <f ca="1">VLOOKUP(T147,'salary scales'!$A$1:$F$10,S147+1,FALSE)</f>
        <v>2124.06</v>
      </c>
      <c r="V147" s="23">
        <f>VLOOKUP(P147,functions!$A$2:$H$69,5,FALSE)</f>
        <v>1.00064</v>
      </c>
      <c r="X147" s="18">
        <f t="shared" ca="1" si="23"/>
        <v>2125.4193983999999</v>
      </c>
      <c r="Y147" s="18">
        <f t="shared" ca="1" si="24"/>
        <v>170.033551872</v>
      </c>
      <c r="Z147" s="18">
        <f t="shared" ca="1" si="26"/>
        <v>995.87124999999992</v>
      </c>
      <c r="AA147" s="18">
        <f t="shared" ca="1" si="27"/>
        <v>164.72000337599999</v>
      </c>
      <c r="AB147" s="18">
        <f t="shared" ca="1" si="28"/>
        <v>36.132129772799999</v>
      </c>
      <c r="AC147" s="18">
        <f t="shared" ca="1" si="29"/>
        <v>47.609394524159995</v>
      </c>
      <c r="AD147" s="18">
        <f t="shared" ca="1" si="30"/>
        <v>98.832002025599991</v>
      </c>
      <c r="AE147" s="18">
        <f t="shared" ca="1" si="31"/>
        <v>11.47726475136</v>
      </c>
      <c r="AF147" s="18">
        <f t="shared" ca="1" si="32"/>
        <v>102.24639583999999</v>
      </c>
      <c r="AG147" t="str">
        <f t="shared" si="25"/>
        <v/>
      </c>
    </row>
    <row r="148" spans="1:33" x14ac:dyDescent="0.3">
      <c r="A148" s="2" t="s">
        <v>143</v>
      </c>
      <c r="B148" t="s">
        <v>820</v>
      </c>
      <c r="C148" t="s">
        <v>821</v>
      </c>
      <c r="D148" t="s">
        <v>470</v>
      </c>
      <c r="E148" s="1" t="s">
        <v>410</v>
      </c>
      <c r="F148" s="1" t="s">
        <v>465</v>
      </c>
      <c r="G148" s="7">
        <v>28361</v>
      </c>
      <c r="H148" s="7">
        <v>40725</v>
      </c>
      <c r="I148" s="1" t="s">
        <v>1081</v>
      </c>
      <c r="J148" s="47">
        <v>5</v>
      </c>
      <c r="K148" s="47">
        <v>2</v>
      </c>
      <c r="L148" s="49" t="s">
        <v>1424</v>
      </c>
      <c r="M148" s="6" t="s">
        <v>1281</v>
      </c>
      <c r="N148" s="6" t="s">
        <v>1403</v>
      </c>
      <c r="O148" s="6" t="s">
        <v>1284</v>
      </c>
      <c r="P148" s="12" t="s">
        <v>1001</v>
      </c>
      <c r="Q148" s="15" t="str">
        <f>VLOOKUP(P148,functions!$A$2:$H$69,3,FALSE)</f>
        <v>Secretary</v>
      </c>
      <c r="R148" s="15" t="s">
        <v>1082</v>
      </c>
      <c r="S148" s="17">
        <f>VLOOKUP(P148,functions!$A$2:$H$69,8,FALSE)</f>
        <v>2</v>
      </c>
      <c r="T148" s="17">
        <f t="shared" ca="1" si="22"/>
        <v>7</v>
      </c>
      <c r="U148" s="18">
        <f ca="1">VLOOKUP(T148,'salary scales'!$A$1:$F$10,S148+1,FALSE)</f>
        <v>1939.17</v>
      </c>
      <c r="V148" s="23">
        <f>VLOOKUP(P148,functions!$A$2:$H$69,5,FALSE)</f>
        <v>0.6</v>
      </c>
      <c r="X148" s="18">
        <f t="shared" ca="1" si="23"/>
        <v>1163.502</v>
      </c>
      <c r="Y148" s="18">
        <f t="shared" ca="1" si="24"/>
        <v>93.080159999999992</v>
      </c>
      <c r="Z148" s="18">
        <f t="shared" ca="1" si="26"/>
        <v>995.87124999999992</v>
      </c>
      <c r="AA148" s="18">
        <f t="shared" ca="1" si="27"/>
        <v>90.171404999999993</v>
      </c>
      <c r="AB148" s="18">
        <f t="shared" ca="1" si="28"/>
        <v>19.779534000000002</v>
      </c>
      <c r="AC148" s="18">
        <f t="shared" ca="1" si="29"/>
        <v>26.062444799999998</v>
      </c>
      <c r="AD148" s="18">
        <f t="shared" ca="1" si="30"/>
        <v>54.102843</v>
      </c>
      <c r="AE148" s="18">
        <f t="shared" ca="1" si="31"/>
        <v>6.2829107999999998</v>
      </c>
      <c r="AF148" s="18">
        <f t="shared" ca="1" si="32"/>
        <v>50.215199999999996</v>
      </c>
      <c r="AG148" t="str">
        <f t="shared" si="25"/>
        <v/>
      </c>
    </row>
    <row r="149" spans="1:33" x14ac:dyDescent="0.3">
      <c r="A149" s="2" t="s">
        <v>144</v>
      </c>
      <c r="B149" t="s">
        <v>819</v>
      </c>
      <c r="D149" t="s">
        <v>469</v>
      </c>
      <c r="E149" s="1" t="s">
        <v>410</v>
      </c>
      <c r="F149" s="1" t="s">
        <v>468</v>
      </c>
      <c r="G149" s="7">
        <v>33117</v>
      </c>
      <c r="H149" s="7">
        <v>41217</v>
      </c>
      <c r="I149" s="1" t="s">
        <v>1081</v>
      </c>
      <c r="J149" s="47">
        <v>1</v>
      </c>
      <c r="K149" s="47">
        <v>1</v>
      </c>
      <c r="L149" s="49" t="s">
        <v>1422</v>
      </c>
      <c r="M149" s="6" t="s">
        <v>1281</v>
      </c>
      <c r="N149" s="6" t="s">
        <v>1435</v>
      </c>
      <c r="O149" s="6" t="s">
        <v>1446</v>
      </c>
      <c r="P149" s="12" t="s">
        <v>1053</v>
      </c>
      <c r="Q149" s="15" t="str">
        <f>VLOOKUP(P149,functions!$A$2:$H$69,3,FALSE)</f>
        <v>Production worker</v>
      </c>
      <c r="R149" s="15"/>
      <c r="S149" s="17">
        <f>VLOOKUP(P149,functions!$A$2:$H$69,8,FALSE)</f>
        <v>2</v>
      </c>
      <c r="T149" s="17">
        <f t="shared" ca="1" si="22"/>
        <v>6</v>
      </c>
      <c r="U149" s="18">
        <f ca="1">VLOOKUP(T149,'salary scales'!$A$1:$F$10,S149+1,FALSE)</f>
        <v>1939.17</v>
      </c>
      <c r="V149" s="23">
        <f>VLOOKUP(P149,functions!$A$2:$H$69,5,FALSE)</f>
        <v>1.00064</v>
      </c>
      <c r="X149" s="18">
        <f t="shared" ca="1" si="23"/>
        <v>1940.4110688000001</v>
      </c>
      <c r="Y149" s="18">
        <f t="shared" ca="1" si="24"/>
        <v>155.232885504</v>
      </c>
      <c r="Z149" s="18">
        <f t="shared" ca="1" si="26"/>
        <v>995.87124999999992</v>
      </c>
      <c r="AA149" s="18">
        <f t="shared" ca="1" si="27"/>
        <v>150.38185783200001</v>
      </c>
      <c r="AB149" s="18">
        <f t="shared" ca="1" si="28"/>
        <v>32.986988169600004</v>
      </c>
      <c r="AC149" s="18">
        <f t="shared" ca="1" si="29"/>
        <v>43.465207941119999</v>
      </c>
      <c r="AD149" s="18">
        <f t="shared" ca="1" si="30"/>
        <v>90.229114699199997</v>
      </c>
      <c r="AE149" s="18">
        <f t="shared" ca="1" si="31"/>
        <v>10.478219771520001</v>
      </c>
      <c r="AF149" s="18">
        <f t="shared" ca="1" si="32"/>
        <v>83.745562880000023</v>
      </c>
      <c r="AG149" t="str">
        <f t="shared" si="25"/>
        <v/>
      </c>
    </row>
    <row r="150" spans="1:33" x14ac:dyDescent="0.3">
      <c r="A150" s="2" t="s">
        <v>145</v>
      </c>
      <c r="B150" t="s">
        <v>819</v>
      </c>
      <c r="D150" t="s">
        <v>556</v>
      </c>
      <c r="E150" s="1" t="s">
        <v>410</v>
      </c>
      <c r="F150" s="1" t="s">
        <v>465</v>
      </c>
      <c r="G150" s="7">
        <v>33523</v>
      </c>
      <c r="H150" s="7">
        <v>40628</v>
      </c>
      <c r="I150" s="1" t="s">
        <v>1081</v>
      </c>
      <c r="J150" s="47">
        <v>3</v>
      </c>
      <c r="K150" s="47">
        <v>1</v>
      </c>
      <c r="L150" s="49" t="s">
        <v>1422</v>
      </c>
      <c r="M150" s="6" t="s">
        <v>1281</v>
      </c>
      <c r="N150" s="6" t="s">
        <v>1335</v>
      </c>
      <c r="O150" s="6" t="s">
        <v>1453</v>
      </c>
      <c r="P150" s="12" t="s">
        <v>1019</v>
      </c>
      <c r="Q150" s="15" t="str">
        <f>VLOOKUP(P150,functions!$A$2:$H$69,3,FALSE)</f>
        <v>Sales employee field service</v>
      </c>
      <c r="R150" s="15"/>
      <c r="S150" s="17">
        <f>VLOOKUP(P150,functions!$A$2:$H$69,8,FALSE)</f>
        <v>3</v>
      </c>
      <c r="T150" s="17">
        <f t="shared" ca="1" si="22"/>
        <v>7</v>
      </c>
      <c r="U150" s="18">
        <f ca="1">VLOOKUP(T150,'salary scales'!$A$1:$F$10,S150+1,FALSE)</f>
        <v>2074.52</v>
      </c>
      <c r="V150" s="23">
        <f>VLOOKUP(P150,functions!$A$2:$H$69,5,FALSE)</f>
        <v>1</v>
      </c>
      <c r="X150" s="18">
        <f t="shared" ca="1" si="23"/>
        <v>2074.52</v>
      </c>
      <c r="Y150" s="18">
        <f t="shared" ca="1" si="24"/>
        <v>165.9616</v>
      </c>
      <c r="Z150" s="18">
        <f t="shared" ca="1" si="26"/>
        <v>995.87124999999992</v>
      </c>
      <c r="AA150" s="18">
        <f t="shared" ca="1" si="27"/>
        <v>160.77529999999999</v>
      </c>
      <c r="AB150" s="18">
        <f t="shared" ca="1" si="28"/>
        <v>35.266840000000002</v>
      </c>
      <c r="AC150" s="18">
        <f t="shared" ca="1" si="29"/>
        <v>46.469248</v>
      </c>
      <c r="AD150" s="18">
        <f t="shared" ca="1" si="30"/>
        <v>96.465180000000004</v>
      </c>
      <c r="AE150" s="18">
        <f t="shared" ca="1" si="31"/>
        <v>11.202408</v>
      </c>
      <c r="AF150" s="18">
        <f t="shared" ca="1" si="32"/>
        <v>97.227000000000004</v>
      </c>
      <c r="AG150" t="str">
        <f t="shared" si="25"/>
        <v/>
      </c>
    </row>
    <row r="151" spans="1:33" x14ac:dyDescent="0.3">
      <c r="A151" s="2" t="s">
        <v>146</v>
      </c>
      <c r="B151" t="s">
        <v>819</v>
      </c>
      <c r="D151" t="s">
        <v>556</v>
      </c>
      <c r="E151" s="1" t="s">
        <v>410</v>
      </c>
      <c r="F151" s="1" t="s">
        <v>465</v>
      </c>
      <c r="G151" s="7">
        <v>30839</v>
      </c>
      <c r="H151" s="7">
        <v>41469</v>
      </c>
      <c r="I151" s="1" t="s">
        <v>1081</v>
      </c>
      <c r="M151" s="6" t="s">
        <v>1281</v>
      </c>
      <c r="N151" s="6" t="s">
        <v>1334</v>
      </c>
      <c r="O151" s="6" t="s">
        <v>1458</v>
      </c>
      <c r="P151" s="12" t="s">
        <v>1029</v>
      </c>
      <c r="Q151" s="15" t="str">
        <f>VLOOKUP(P151,functions!$A$2:$H$69,3,FALSE)</f>
        <v>Purchaser packaging</v>
      </c>
      <c r="R151" s="15"/>
      <c r="S151" s="17">
        <f>VLOOKUP(P151,functions!$A$2:$H$69,8,FALSE)</f>
        <v>2</v>
      </c>
      <c r="T151" s="17">
        <f t="shared" ca="1" si="22"/>
        <v>5</v>
      </c>
      <c r="U151" s="18">
        <f ca="1">VLOOKUP(T151,'salary scales'!$A$1:$F$10,S151+1,FALSE)</f>
        <v>1899.07</v>
      </c>
      <c r="V151" s="23">
        <f>VLOOKUP(P151,functions!$A$2:$H$69,5,FALSE)</f>
        <v>1</v>
      </c>
      <c r="X151" s="18">
        <f t="shared" ca="1" si="23"/>
        <v>1899.07</v>
      </c>
      <c r="Y151" s="18">
        <f t="shared" ca="1" si="24"/>
        <v>151.9256</v>
      </c>
      <c r="Z151" s="18">
        <f t="shared" ca="1" si="26"/>
        <v>995.87124999999992</v>
      </c>
      <c r="AA151" s="18">
        <f t="shared" ca="1" si="27"/>
        <v>147.17792499999999</v>
      </c>
      <c r="AB151" s="18">
        <f t="shared" ca="1" si="28"/>
        <v>32.284190000000002</v>
      </c>
      <c r="AC151" s="18">
        <f t="shared" ca="1" si="29"/>
        <v>42.539167999999997</v>
      </c>
      <c r="AD151" s="18">
        <f t="shared" ca="1" si="30"/>
        <v>88.306754999999995</v>
      </c>
      <c r="AE151" s="18">
        <f t="shared" ca="1" si="31"/>
        <v>10.254977999999999</v>
      </c>
      <c r="AF151" s="18">
        <f t="shared" ca="1" si="32"/>
        <v>79.682000000000002</v>
      </c>
      <c r="AG151" t="str">
        <f t="shared" si="25"/>
        <v/>
      </c>
    </row>
    <row r="152" spans="1:33" x14ac:dyDescent="0.3">
      <c r="A152" s="2" t="s">
        <v>147</v>
      </c>
      <c r="B152" t="s">
        <v>822</v>
      </c>
      <c r="D152" t="s">
        <v>700</v>
      </c>
      <c r="E152" s="1" t="s">
        <v>1467</v>
      </c>
      <c r="F152" s="1" t="s">
        <v>465</v>
      </c>
      <c r="G152" s="7">
        <v>32052</v>
      </c>
      <c r="H152" s="7">
        <v>41275</v>
      </c>
      <c r="I152" s="1" t="s">
        <v>1081</v>
      </c>
      <c r="J152" s="47">
        <v>3</v>
      </c>
      <c r="K152" s="47">
        <v>1</v>
      </c>
      <c r="L152" s="49" t="s">
        <v>1423</v>
      </c>
      <c r="M152" s="6" t="s">
        <v>1283</v>
      </c>
      <c r="N152" s="6" t="s">
        <v>1440</v>
      </c>
      <c r="O152" s="6" t="s">
        <v>1464</v>
      </c>
      <c r="P152" s="12" t="s">
        <v>1051</v>
      </c>
      <c r="Q152" s="15" t="str">
        <f>VLOOKUP(P152,functions!$A$2:$H$69,3,FALSE)</f>
        <v>Planner</v>
      </c>
      <c r="R152" s="15" t="s">
        <v>1082</v>
      </c>
      <c r="S152" s="17">
        <f>VLOOKUP(P152,functions!$A$2:$H$69,8,FALSE)</f>
        <v>3</v>
      </c>
      <c r="T152" s="17">
        <f t="shared" ca="1" si="22"/>
        <v>5</v>
      </c>
      <c r="U152" s="18">
        <f ca="1">VLOOKUP(T152,'salary scales'!$A$1:$F$10,S152+1,FALSE)</f>
        <v>1975.67</v>
      </c>
      <c r="V152" s="23">
        <f>VLOOKUP(P152,functions!$A$2:$H$69,5,FALSE)</f>
        <v>1</v>
      </c>
      <c r="X152" s="18">
        <f t="shared" ca="1" si="23"/>
        <v>1975.67</v>
      </c>
      <c r="Y152" s="18">
        <f t="shared" ca="1" si="24"/>
        <v>158.05360000000002</v>
      </c>
      <c r="Z152" s="18">
        <f t="shared" ca="1" si="26"/>
        <v>995.87124999999992</v>
      </c>
      <c r="AA152" s="18">
        <f t="shared" ca="1" si="27"/>
        <v>153.11442500000001</v>
      </c>
      <c r="AB152" s="18">
        <f t="shared" ca="1" si="28"/>
        <v>33.586390000000002</v>
      </c>
      <c r="AC152" s="18">
        <f t="shared" ca="1" si="29"/>
        <v>44.255008000000004</v>
      </c>
      <c r="AD152" s="18">
        <f t="shared" ca="1" si="30"/>
        <v>91.868655000000004</v>
      </c>
      <c r="AE152" s="18">
        <f t="shared" ca="1" si="31"/>
        <v>10.668618</v>
      </c>
      <c r="AF152" s="18">
        <f t="shared" ca="1" si="32"/>
        <v>87.342000000000013</v>
      </c>
      <c r="AG152" t="str">
        <f t="shared" si="25"/>
        <v/>
      </c>
    </row>
    <row r="153" spans="1:33" x14ac:dyDescent="0.3">
      <c r="A153" s="2" t="s">
        <v>148</v>
      </c>
      <c r="B153" t="s">
        <v>822</v>
      </c>
      <c r="D153" t="s">
        <v>557</v>
      </c>
      <c r="E153" s="1" t="s">
        <v>410</v>
      </c>
      <c r="F153" s="1" t="s">
        <v>465</v>
      </c>
      <c r="G153" s="7">
        <v>30240</v>
      </c>
      <c r="H153" s="7">
        <v>39351</v>
      </c>
      <c r="I153" s="1" t="s">
        <v>1081</v>
      </c>
      <c r="M153" s="6" t="s">
        <v>1283</v>
      </c>
      <c r="N153" s="6" t="s">
        <v>1439</v>
      </c>
      <c r="O153" s="6" t="s">
        <v>1449</v>
      </c>
      <c r="P153" s="12" t="s">
        <v>1057</v>
      </c>
      <c r="Q153" s="15" t="str">
        <f>VLOOKUP(P153,functions!$A$2:$H$69,3,FALSE)</f>
        <v>Forklift driver</v>
      </c>
      <c r="R153" s="15"/>
      <c r="S153" s="17">
        <f>VLOOKUP(P153,functions!$A$2:$H$69,8,FALSE)</f>
        <v>2</v>
      </c>
      <c r="T153" s="17">
        <f t="shared" ca="1" si="22"/>
        <v>11</v>
      </c>
      <c r="U153" s="18" t="e">
        <f ca="1">VLOOKUP(T153,'salary scales'!$A$1:$F$10,S153+1,FALSE)</f>
        <v>#N/A</v>
      </c>
      <c r="V153" s="23">
        <f>VLOOKUP(P153,functions!$A$2:$H$69,5,FALSE)</f>
        <v>1</v>
      </c>
      <c r="X153" s="18" t="e">
        <f t="shared" ca="1" si="23"/>
        <v>#N/A</v>
      </c>
      <c r="Y153" s="18" t="e">
        <f t="shared" ca="1" si="24"/>
        <v>#N/A</v>
      </c>
      <c r="Z153" s="18" t="e">
        <f t="shared" ca="1" si="26"/>
        <v>#N/A</v>
      </c>
      <c r="AA153" s="18" t="e">
        <f t="shared" ca="1" si="27"/>
        <v>#N/A</v>
      </c>
      <c r="AB153" s="18" t="e">
        <f t="shared" ca="1" si="28"/>
        <v>#N/A</v>
      </c>
      <c r="AC153" s="18" t="e">
        <f t="shared" ca="1" si="29"/>
        <v>#N/A</v>
      </c>
      <c r="AD153" s="18" t="e">
        <f t="shared" ca="1" si="30"/>
        <v>#N/A</v>
      </c>
      <c r="AE153" s="18" t="e">
        <f t="shared" ca="1" si="31"/>
        <v>#N/A</v>
      </c>
      <c r="AF153" s="18" t="e">
        <f t="shared" ca="1" si="32"/>
        <v>#N/A</v>
      </c>
      <c r="AG153" t="str">
        <f t="shared" si="25"/>
        <v/>
      </c>
    </row>
    <row r="154" spans="1:33" x14ac:dyDescent="0.3">
      <c r="A154" s="2" t="s">
        <v>149</v>
      </c>
      <c r="B154" t="s">
        <v>823</v>
      </c>
      <c r="D154" t="s">
        <v>701</v>
      </c>
      <c r="E154" s="1" t="s">
        <v>1467</v>
      </c>
      <c r="F154" s="1" t="s">
        <v>465</v>
      </c>
      <c r="G154" s="7">
        <v>32518</v>
      </c>
      <c r="H154" s="7">
        <v>41197</v>
      </c>
      <c r="I154" s="1" t="s">
        <v>1081</v>
      </c>
      <c r="J154" s="47">
        <v>60</v>
      </c>
      <c r="K154" s="47">
        <v>3</v>
      </c>
      <c r="L154" s="49" t="s">
        <v>1422</v>
      </c>
      <c r="M154" s="6" t="s">
        <v>1283</v>
      </c>
      <c r="N154" s="6" t="s">
        <v>1405</v>
      </c>
      <c r="O154" s="6" t="s">
        <v>1444</v>
      </c>
      <c r="P154" s="12" t="s">
        <v>1078</v>
      </c>
      <c r="Q154" s="15" t="str">
        <f>VLOOKUP(P154,functions!$A$2:$H$69,3,FALSE)</f>
        <v>Receptionist</v>
      </c>
      <c r="R154" s="15"/>
      <c r="S154" s="17">
        <f>VLOOKUP(P154,functions!$A$2:$H$69,8,FALSE)</f>
        <v>2</v>
      </c>
      <c r="T154" s="17">
        <f t="shared" ca="1" si="22"/>
        <v>6</v>
      </c>
      <c r="U154" s="18">
        <f ca="1">VLOOKUP(T154,'salary scales'!$A$1:$F$10,S154+1,FALSE)</f>
        <v>1939.17</v>
      </c>
      <c r="V154" s="23">
        <f>VLOOKUP(P154,functions!$A$2:$H$69,5,FALSE)</f>
        <v>0.8</v>
      </c>
      <c r="X154" s="18">
        <f t="shared" ca="1" si="23"/>
        <v>1551.3360000000002</v>
      </c>
      <c r="Y154" s="18">
        <f t="shared" ca="1" si="24"/>
        <v>124.10688000000002</v>
      </c>
      <c r="Z154" s="18">
        <f t="shared" ca="1" si="26"/>
        <v>995.87124999999992</v>
      </c>
      <c r="AA154" s="18">
        <f t="shared" ca="1" si="27"/>
        <v>120.22854000000002</v>
      </c>
      <c r="AB154" s="18">
        <f t="shared" ca="1" si="28"/>
        <v>26.372712000000007</v>
      </c>
      <c r="AC154" s="18">
        <f t="shared" ca="1" si="29"/>
        <v>34.749926400000007</v>
      </c>
      <c r="AD154" s="18">
        <f t="shared" ca="1" si="30"/>
        <v>72.137124000000014</v>
      </c>
      <c r="AE154" s="18">
        <f t="shared" ca="1" si="31"/>
        <v>8.3772144000000015</v>
      </c>
      <c r="AF154" s="18">
        <f t="shared" ca="1" si="32"/>
        <v>66.953600000000023</v>
      </c>
      <c r="AG154" t="str">
        <f t="shared" si="25"/>
        <v/>
      </c>
    </row>
    <row r="155" spans="1:33" x14ac:dyDescent="0.3">
      <c r="A155" s="2" t="s">
        <v>150</v>
      </c>
      <c r="B155" t="s">
        <v>823</v>
      </c>
      <c r="D155" t="s">
        <v>558</v>
      </c>
      <c r="E155" s="1" t="s">
        <v>410</v>
      </c>
      <c r="F155" s="1" t="s">
        <v>465</v>
      </c>
      <c r="G155" s="7">
        <v>34881</v>
      </c>
      <c r="H155" s="7">
        <v>41606</v>
      </c>
      <c r="I155" s="1" t="s">
        <v>1081</v>
      </c>
      <c r="M155" s="6" t="s">
        <v>1281</v>
      </c>
      <c r="N155" s="6" t="s">
        <v>1435</v>
      </c>
      <c r="O155" s="6" t="s">
        <v>1446</v>
      </c>
      <c r="P155" s="12" t="s">
        <v>1053</v>
      </c>
      <c r="Q155" s="15" t="str">
        <f>VLOOKUP(P155,functions!$A$2:$H$69,3,FALSE)</f>
        <v>Production worker</v>
      </c>
      <c r="R155" s="15"/>
      <c r="S155" s="17">
        <f>VLOOKUP(P155,functions!$A$2:$H$69,8,FALSE)</f>
        <v>2</v>
      </c>
      <c r="T155" s="17">
        <f t="shared" ca="1" si="22"/>
        <v>5</v>
      </c>
      <c r="U155" s="18">
        <f ca="1">VLOOKUP(T155,'salary scales'!$A$1:$F$10,S155+1,FALSE)</f>
        <v>1899.07</v>
      </c>
      <c r="V155" s="23">
        <f>VLOOKUP(P155,functions!$A$2:$H$69,5,FALSE)</f>
        <v>1.00064</v>
      </c>
      <c r="X155" s="18">
        <f t="shared" ca="1" si="23"/>
        <v>1900.2854047999999</v>
      </c>
      <c r="Y155" s="18">
        <f t="shared" ca="1" si="24"/>
        <v>152.022832384</v>
      </c>
      <c r="Z155" s="18">
        <f t="shared" ca="1" si="26"/>
        <v>995.87124999999992</v>
      </c>
      <c r="AA155" s="18">
        <f t="shared" ca="1" si="27"/>
        <v>147.27211887199999</v>
      </c>
      <c r="AB155" s="18">
        <f t="shared" ca="1" si="28"/>
        <v>32.304851881600001</v>
      </c>
      <c r="AC155" s="18">
        <f t="shared" ca="1" si="29"/>
        <v>42.566393067519996</v>
      </c>
      <c r="AD155" s="18">
        <f t="shared" ca="1" si="30"/>
        <v>88.363271323199996</v>
      </c>
      <c r="AE155" s="18">
        <f t="shared" ca="1" si="31"/>
        <v>10.261541185920001</v>
      </c>
      <c r="AF155" s="18">
        <f t="shared" ca="1" si="32"/>
        <v>79.732996479999997</v>
      </c>
      <c r="AG155" t="str">
        <f t="shared" si="25"/>
        <v/>
      </c>
    </row>
    <row r="156" spans="1:33" x14ac:dyDescent="0.3">
      <c r="A156" s="2" t="s">
        <v>151</v>
      </c>
      <c r="B156" t="s">
        <v>895</v>
      </c>
      <c r="C156" t="s">
        <v>743</v>
      </c>
      <c r="D156" t="s">
        <v>497</v>
      </c>
      <c r="E156" s="1" t="s">
        <v>410</v>
      </c>
      <c r="F156" s="1" t="s">
        <v>465</v>
      </c>
      <c r="G156" s="7">
        <v>27406</v>
      </c>
      <c r="H156" s="7">
        <v>40475</v>
      </c>
      <c r="I156" s="1" t="s">
        <v>1420</v>
      </c>
      <c r="J156" s="47">
        <v>6</v>
      </c>
      <c r="K156" s="47">
        <v>2</v>
      </c>
      <c r="L156" s="49" t="s">
        <v>1422</v>
      </c>
      <c r="M156" s="6" t="s">
        <v>1281</v>
      </c>
      <c r="N156" s="6" t="s">
        <v>1335</v>
      </c>
      <c r="O156" s="6" t="s">
        <v>1046</v>
      </c>
      <c r="P156" s="12" t="s">
        <v>1024</v>
      </c>
      <c r="Q156" s="15" t="str">
        <f>VLOOKUP(P156,functions!$A$2:$H$69,3,FALSE)</f>
        <v>Team leader marketing</v>
      </c>
      <c r="R156" s="15"/>
      <c r="S156" s="17">
        <f>VLOOKUP(P156,functions!$A$2:$H$69,8,FALSE)</f>
        <v>3</v>
      </c>
      <c r="T156" s="17">
        <f t="shared" ca="1" si="22"/>
        <v>8</v>
      </c>
      <c r="U156" s="18">
        <f ca="1">VLOOKUP(T156,'salary scales'!$A$1:$F$10,S156+1,FALSE)</f>
        <v>2124.06</v>
      </c>
      <c r="V156" s="23">
        <f>VLOOKUP(P156,functions!$A$2:$H$69,5,FALSE)</f>
        <v>1</v>
      </c>
      <c r="X156" s="18">
        <f t="shared" ca="1" si="23"/>
        <v>2124.06</v>
      </c>
      <c r="Y156" s="18">
        <f t="shared" ca="1" si="24"/>
        <v>169.9248</v>
      </c>
      <c r="Z156" s="18">
        <f t="shared" ca="1" si="26"/>
        <v>995.87124999999992</v>
      </c>
      <c r="AA156" s="18">
        <f t="shared" ca="1" si="27"/>
        <v>164.61464999999998</v>
      </c>
      <c r="AB156" s="18">
        <f t="shared" ca="1" si="28"/>
        <v>36.109020000000001</v>
      </c>
      <c r="AC156" s="18">
        <f t="shared" ca="1" si="29"/>
        <v>47.578944</v>
      </c>
      <c r="AD156" s="18">
        <f t="shared" ca="1" si="30"/>
        <v>98.768789999999996</v>
      </c>
      <c r="AE156" s="18">
        <f t="shared" ca="1" si="31"/>
        <v>11.469924000000001</v>
      </c>
      <c r="AF156" s="18">
        <f t="shared" ca="1" si="32"/>
        <v>102.181</v>
      </c>
      <c r="AG156" t="str">
        <f t="shared" si="25"/>
        <v/>
      </c>
    </row>
    <row r="157" spans="1:33" x14ac:dyDescent="0.3">
      <c r="A157" s="2" t="s">
        <v>152</v>
      </c>
      <c r="B157" t="s">
        <v>895</v>
      </c>
      <c r="C157" t="s">
        <v>743</v>
      </c>
      <c r="D157" t="s">
        <v>498</v>
      </c>
      <c r="E157" s="1" t="s">
        <v>410</v>
      </c>
      <c r="F157" s="1" t="s">
        <v>465</v>
      </c>
      <c r="G157" s="7">
        <v>26479</v>
      </c>
      <c r="H157" s="7">
        <v>41145</v>
      </c>
      <c r="I157" s="1" t="s">
        <v>1081</v>
      </c>
      <c r="M157" s="6" t="s">
        <v>1281</v>
      </c>
      <c r="N157" s="6" t="s">
        <v>1405</v>
      </c>
      <c r="O157" s="6" t="s">
        <v>1447</v>
      </c>
      <c r="P157" s="12" t="s">
        <v>1070</v>
      </c>
      <c r="Q157" s="15" t="str">
        <f>VLOOKUP(P157,functions!$A$2:$H$69,3,FALSE)</f>
        <v>Employee Technical Service</v>
      </c>
      <c r="R157" s="15"/>
      <c r="S157" s="17">
        <f>VLOOKUP(P157,functions!$A$2:$H$69,8,FALSE)</f>
        <v>2</v>
      </c>
      <c r="T157" s="17">
        <f t="shared" ca="1" si="22"/>
        <v>6</v>
      </c>
      <c r="U157" s="18">
        <f ca="1">VLOOKUP(T157,'salary scales'!$A$1:$F$10,S157+1,FALSE)</f>
        <v>1939.17</v>
      </c>
      <c r="V157" s="23">
        <f>VLOOKUP(P157,functions!$A$2:$H$69,5,FALSE)</f>
        <v>1</v>
      </c>
      <c r="X157" s="18">
        <f t="shared" ca="1" si="23"/>
        <v>1939.17</v>
      </c>
      <c r="Y157" s="18">
        <f t="shared" ca="1" si="24"/>
        <v>155.1336</v>
      </c>
      <c r="Z157" s="18">
        <f t="shared" ca="1" si="26"/>
        <v>995.87124999999992</v>
      </c>
      <c r="AA157" s="18">
        <f t="shared" ca="1" si="27"/>
        <v>150.285675</v>
      </c>
      <c r="AB157" s="18">
        <f t="shared" ca="1" si="28"/>
        <v>32.965890000000002</v>
      </c>
      <c r="AC157" s="18">
        <f t="shared" ca="1" si="29"/>
        <v>43.437407999999998</v>
      </c>
      <c r="AD157" s="18">
        <f t="shared" ca="1" si="30"/>
        <v>90.171405000000007</v>
      </c>
      <c r="AE157" s="18">
        <f t="shared" ca="1" si="31"/>
        <v>10.471518000000001</v>
      </c>
      <c r="AF157" s="18">
        <f t="shared" ca="1" si="32"/>
        <v>83.692000000000007</v>
      </c>
      <c r="AG157" t="str">
        <f t="shared" si="25"/>
        <v/>
      </c>
    </row>
    <row r="158" spans="1:33" x14ac:dyDescent="0.3">
      <c r="A158" s="2" t="s">
        <v>153</v>
      </c>
      <c r="B158" t="s">
        <v>895</v>
      </c>
      <c r="C158" t="s">
        <v>743</v>
      </c>
      <c r="D158" t="s">
        <v>609</v>
      </c>
      <c r="E158" s="1" t="s">
        <v>410</v>
      </c>
      <c r="F158" s="1" t="s">
        <v>465</v>
      </c>
      <c r="G158" s="7">
        <v>32174</v>
      </c>
      <c r="H158" s="7">
        <v>39414</v>
      </c>
      <c r="I158" s="1" t="s">
        <v>1081</v>
      </c>
      <c r="J158" s="47">
        <v>3</v>
      </c>
      <c r="K158" s="47">
        <v>1</v>
      </c>
      <c r="L158" s="49" t="s">
        <v>1422</v>
      </c>
      <c r="M158" s="6" t="s">
        <v>1281</v>
      </c>
      <c r="N158" s="6" t="s">
        <v>1435</v>
      </c>
      <c r="O158" s="6" t="s">
        <v>1446</v>
      </c>
      <c r="P158" s="12" t="s">
        <v>1054</v>
      </c>
      <c r="Q158" s="15" t="str">
        <f>VLOOKUP(P158,functions!$A$2:$H$69,3,FALSE)</f>
        <v>Production assistant</v>
      </c>
      <c r="R158" s="15"/>
      <c r="S158" s="17">
        <f>VLOOKUP(P158,functions!$A$2:$H$69,8,FALSE)</f>
        <v>1</v>
      </c>
      <c r="T158" s="17">
        <f t="shared" ca="1" si="22"/>
        <v>11</v>
      </c>
      <c r="U158" s="18" t="e">
        <f ca="1">VLOOKUP(T158,'salary scales'!$A$1:$F$10,S158+1,FALSE)</f>
        <v>#N/A</v>
      </c>
      <c r="V158" s="23">
        <f>VLOOKUP(P158,functions!$A$2:$H$69,5,FALSE)</f>
        <v>1.00064</v>
      </c>
      <c r="X158" s="18" t="e">
        <f t="shared" ca="1" si="23"/>
        <v>#N/A</v>
      </c>
      <c r="Y158" s="18" t="e">
        <f t="shared" ca="1" si="24"/>
        <v>#N/A</v>
      </c>
      <c r="Z158" s="18" t="e">
        <f t="shared" ca="1" si="26"/>
        <v>#N/A</v>
      </c>
      <c r="AA158" s="18" t="e">
        <f t="shared" ca="1" si="27"/>
        <v>#N/A</v>
      </c>
      <c r="AB158" s="18" t="e">
        <f t="shared" ca="1" si="28"/>
        <v>#N/A</v>
      </c>
      <c r="AC158" s="18" t="e">
        <f t="shared" ca="1" si="29"/>
        <v>#N/A</v>
      </c>
      <c r="AD158" s="18" t="e">
        <f t="shared" ca="1" si="30"/>
        <v>#N/A</v>
      </c>
      <c r="AE158" s="18" t="e">
        <f t="shared" ca="1" si="31"/>
        <v>#N/A</v>
      </c>
      <c r="AF158" s="18" t="e">
        <f t="shared" ca="1" si="32"/>
        <v>#N/A</v>
      </c>
      <c r="AG158" t="str">
        <f t="shared" si="25"/>
        <v/>
      </c>
    </row>
    <row r="159" spans="1:33" x14ac:dyDescent="0.3">
      <c r="A159" s="2" t="s">
        <v>154</v>
      </c>
      <c r="B159" t="s">
        <v>978</v>
      </c>
      <c r="D159" t="s">
        <v>622</v>
      </c>
      <c r="E159" s="1" t="s">
        <v>410</v>
      </c>
      <c r="F159" s="1" t="s">
        <v>465</v>
      </c>
      <c r="G159" s="7">
        <v>20570</v>
      </c>
      <c r="H159" s="7">
        <v>39390</v>
      </c>
      <c r="I159" s="1" t="s">
        <v>1081</v>
      </c>
      <c r="J159" s="47">
        <v>1</v>
      </c>
      <c r="K159" s="47">
        <v>1</v>
      </c>
      <c r="L159" s="49" t="s">
        <v>1422</v>
      </c>
      <c r="M159" s="6" t="s">
        <v>1281</v>
      </c>
      <c r="N159" s="6" t="s">
        <v>1435</v>
      </c>
      <c r="O159" s="6" t="s">
        <v>1464</v>
      </c>
      <c r="P159" s="12" t="s">
        <v>1050</v>
      </c>
      <c r="Q159" s="15" t="str">
        <f>VLOOKUP(P159,functions!$A$2:$H$69,3,FALSE)</f>
        <v>Process manager</v>
      </c>
      <c r="R159" s="15"/>
      <c r="S159" s="17">
        <f>VLOOKUP(P159,functions!$A$2:$H$69,8,FALSE)</f>
        <v>4</v>
      </c>
      <c r="T159" s="17">
        <f t="shared" ca="1" si="22"/>
        <v>11</v>
      </c>
      <c r="U159" s="18" t="e">
        <f ca="1">VLOOKUP(T159,'salary scales'!$A$1:$F$10,S159+1,FALSE)</f>
        <v>#N/A</v>
      </c>
      <c r="V159" s="23">
        <f>VLOOKUP(P159,functions!$A$2:$H$69,5,FALSE)</f>
        <v>1</v>
      </c>
      <c r="X159" s="18" t="e">
        <f t="shared" ca="1" si="23"/>
        <v>#N/A</v>
      </c>
      <c r="Y159" s="18" t="e">
        <f t="shared" ca="1" si="24"/>
        <v>#N/A</v>
      </c>
      <c r="Z159" s="18" t="e">
        <f t="shared" ca="1" si="26"/>
        <v>#N/A</v>
      </c>
      <c r="AA159" s="18" t="e">
        <f t="shared" ca="1" si="27"/>
        <v>#N/A</v>
      </c>
      <c r="AB159" s="18" t="e">
        <f t="shared" ca="1" si="28"/>
        <v>#N/A</v>
      </c>
      <c r="AC159" s="18" t="e">
        <f t="shared" ca="1" si="29"/>
        <v>#N/A</v>
      </c>
      <c r="AD159" s="18" t="e">
        <f t="shared" ca="1" si="30"/>
        <v>#N/A</v>
      </c>
      <c r="AE159" s="18" t="e">
        <f t="shared" ca="1" si="31"/>
        <v>#N/A</v>
      </c>
      <c r="AF159" s="18" t="e">
        <f t="shared" ca="1" si="32"/>
        <v>#N/A</v>
      </c>
      <c r="AG159" t="str">
        <f t="shared" si="25"/>
        <v/>
      </c>
    </row>
    <row r="160" spans="1:33" x14ac:dyDescent="0.3">
      <c r="A160" s="2" t="s">
        <v>155</v>
      </c>
      <c r="B160" t="s">
        <v>847</v>
      </c>
      <c r="D160" t="s">
        <v>508</v>
      </c>
      <c r="E160" s="1" t="s">
        <v>410</v>
      </c>
      <c r="F160" s="1" t="s">
        <v>465</v>
      </c>
      <c r="G160" s="7">
        <v>27721</v>
      </c>
      <c r="H160" s="7">
        <v>39251</v>
      </c>
      <c r="I160" s="1" t="s">
        <v>1081</v>
      </c>
      <c r="M160" s="6" t="s">
        <v>1281</v>
      </c>
      <c r="N160" s="6" t="s">
        <v>1334</v>
      </c>
      <c r="O160" s="6" t="s">
        <v>1458</v>
      </c>
      <c r="P160" s="12" t="s">
        <v>1029</v>
      </c>
      <c r="Q160" s="15" t="str">
        <f>VLOOKUP(P160,functions!$A$2:$H$69,3,FALSE)</f>
        <v>Purchaser packaging</v>
      </c>
      <c r="R160" s="15"/>
      <c r="S160" s="17">
        <f>VLOOKUP(P160,functions!$A$2:$H$69,8,FALSE)</f>
        <v>2</v>
      </c>
      <c r="T160" s="17">
        <f t="shared" ca="1" si="22"/>
        <v>11</v>
      </c>
      <c r="U160" s="18" t="e">
        <f ca="1">VLOOKUP(T160,'salary scales'!$A$1:$F$10,S160+1,FALSE)</f>
        <v>#N/A</v>
      </c>
      <c r="V160" s="23">
        <f>VLOOKUP(P160,functions!$A$2:$H$69,5,FALSE)</f>
        <v>1</v>
      </c>
      <c r="X160" s="18" t="e">
        <f t="shared" ca="1" si="23"/>
        <v>#N/A</v>
      </c>
      <c r="Y160" s="18" t="e">
        <f t="shared" ca="1" si="24"/>
        <v>#N/A</v>
      </c>
      <c r="Z160" s="18" t="e">
        <f t="shared" ca="1" si="26"/>
        <v>#N/A</v>
      </c>
      <c r="AA160" s="18" t="e">
        <f t="shared" ca="1" si="27"/>
        <v>#N/A</v>
      </c>
      <c r="AB160" s="18" t="e">
        <f t="shared" ca="1" si="28"/>
        <v>#N/A</v>
      </c>
      <c r="AC160" s="18" t="e">
        <f t="shared" ca="1" si="29"/>
        <v>#N/A</v>
      </c>
      <c r="AD160" s="18" t="e">
        <f t="shared" ca="1" si="30"/>
        <v>#N/A</v>
      </c>
      <c r="AE160" s="18" t="e">
        <f t="shared" ca="1" si="31"/>
        <v>#N/A</v>
      </c>
      <c r="AF160" s="18" t="e">
        <f t="shared" ca="1" si="32"/>
        <v>#N/A</v>
      </c>
      <c r="AG160" t="str">
        <f t="shared" si="25"/>
        <v/>
      </c>
    </row>
    <row r="161" spans="1:33" x14ac:dyDescent="0.3">
      <c r="A161" s="2" t="s">
        <v>156</v>
      </c>
      <c r="B161" t="s">
        <v>898</v>
      </c>
      <c r="D161" t="s">
        <v>500</v>
      </c>
      <c r="E161" s="1" t="s">
        <v>410</v>
      </c>
      <c r="F161" s="1" t="s">
        <v>465</v>
      </c>
      <c r="G161" s="7">
        <v>31299</v>
      </c>
      <c r="H161" s="7">
        <v>39737</v>
      </c>
      <c r="I161" s="1" t="s">
        <v>1081</v>
      </c>
      <c r="J161" s="47">
        <v>160</v>
      </c>
      <c r="K161" s="47">
        <v>1</v>
      </c>
      <c r="L161" s="49" t="s">
        <v>1291</v>
      </c>
      <c r="M161" s="6" t="s">
        <v>1283</v>
      </c>
      <c r="N161" s="6" t="s">
        <v>1440</v>
      </c>
      <c r="O161" s="6" t="s">
        <v>1450</v>
      </c>
      <c r="P161" s="12" t="s">
        <v>1053</v>
      </c>
      <c r="Q161" s="15" t="str">
        <f>VLOOKUP(P161,functions!$A$2:$H$69,3,FALSE)</f>
        <v>Production worker</v>
      </c>
      <c r="R161" s="15"/>
      <c r="S161" s="17">
        <f>VLOOKUP(P161,functions!$A$2:$H$69,8,FALSE)</f>
        <v>2</v>
      </c>
      <c r="T161" s="17">
        <f t="shared" ca="1" si="22"/>
        <v>10</v>
      </c>
      <c r="U161" s="18" t="e">
        <f ca="1">VLOOKUP(T161,'salary scales'!$A$1:$F$10,S161+1,FALSE)</f>
        <v>#N/A</v>
      </c>
      <c r="V161" s="23">
        <f>VLOOKUP(P161,functions!$A$2:$H$69,5,FALSE)</f>
        <v>1.00064</v>
      </c>
      <c r="X161" s="18" t="e">
        <f t="shared" ca="1" si="23"/>
        <v>#N/A</v>
      </c>
      <c r="Y161" s="18" t="e">
        <f t="shared" ca="1" si="24"/>
        <v>#N/A</v>
      </c>
      <c r="Z161" s="18" t="e">
        <f t="shared" ca="1" si="26"/>
        <v>#N/A</v>
      </c>
      <c r="AA161" s="18" t="e">
        <f t="shared" ca="1" si="27"/>
        <v>#N/A</v>
      </c>
      <c r="AB161" s="18" t="e">
        <f t="shared" ca="1" si="28"/>
        <v>#N/A</v>
      </c>
      <c r="AC161" s="18" t="e">
        <f t="shared" ca="1" si="29"/>
        <v>#N/A</v>
      </c>
      <c r="AD161" s="18" t="e">
        <f t="shared" ca="1" si="30"/>
        <v>#N/A</v>
      </c>
      <c r="AE161" s="18" t="e">
        <f t="shared" ca="1" si="31"/>
        <v>#N/A</v>
      </c>
      <c r="AF161" s="18" t="e">
        <f t="shared" ca="1" si="32"/>
        <v>#N/A</v>
      </c>
      <c r="AG161" t="str">
        <f t="shared" si="25"/>
        <v/>
      </c>
    </row>
    <row r="162" spans="1:33" x14ac:dyDescent="0.3">
      <c r="A162" s="2" t="s">
        <v>157</v>
      </c>
      <c r="B162" t="s">
        <v>974</v>
      </c>
      <c r="D162" t="s">
        <v>642</v>
      </c>
      <c r="E162" s="1" t="s">
        <v>410</v>
      </c>
      <c r="F162" s="1" t="s">
        <v>465</v>
      </c>
      <c r="G162" s="7">
        <v>31281</v>
      </c>
      <c r="H162" s="7">
        <v>39892</v>
      </c>
      <c r="I162" s="1" t="s">
        <v>1081</v>
      </c>
      <c r="M162" s="6" t="s">
        <v>1281</v>
      </c>
      <c r="N162" s="6" t="s">
        <v>1278</v>
      </c>
      <c r="O162" s="6" t="s">
        <v>1278</v>
      </c>
      <c r="P162" s="12" t="s">
        <v>1035</v>
      </c>
      <c r="Q162" s="15" t="str">
        <f>VLOOKUP(P162,functions!$A$2:$H$69,3,FALSE)</f>
        <v>Laboratory technician</v>
      </c>
      <c r="R162" s="15"/>
      <c r="S162" s="17">
        <f>VLOOKUP(P162,functions!$A$2:$H$69,8,FALSE)</f>
        <v>3</v>
      </c>
      <c r="T162" s="17">
        <f t="shared" ca="1" si="22"/>
        <v>9</v>
      </c>
      <c r="U162" s="18">
        <f ca="1">VLOOKUP(T162,'salary scales'!$A$1:$F$10,S162+1,FALSE)</f>
        <v>2124.06</v>
      </c>
      <c r="V162" s="23">
        <f>VLOOKUP(P162,functions!$A$2:$H$69,5,FALSE)</f>
        <v>1</v>
      </c>
      <c r="X162" s="18">
        <f t="shared" ca="1" si="23"/>
        <v>2124.06</v>
      </c>
      <c r="Y162" s="18">
        <f t="shared" ca="1" si="24"/>
        <v>169.9248</v>
      </c>
      <c r="Z162" s="18">
        <f t="shared" ca="1" si="26"/>
        <v>995.87124999999992</v>
      </c>
      <c r="AA162" s="18">
        <f t="shared" ca="1" si="27"/>
        <v>164.61464999999998</v>
      </c>
      <c r="AB162" s="18">
        <f t="shared" ca="1" si="28"/>
        <v>36.109020000000001</v>
      </c>
      <c r="AC162" s="18">
        <f t="shared" ca="1" si="29"/>
        <v>47.578944</v>
      </c>
      <c r="AD162" s="18">
        <f t="shared" ca="1" si="30"/>
        <v>98.768789999999996</v>
      </c>
      <c r="AE162" s="18">
        <f t="shared" ca="1" si="31"/>
        <v>11.469924000000001</v>
      </c>
      <c r="AF162" s="18">
        <f t="shared" ca="1" si="32"/>
        <v>102.181</v>
      </c>
      <c r="AG162" t="str">
        <f t="shared" si="25"/>
        <v/>
      </c>
    </row>
    <row r="163" spans="1:33" x14ac:dyDescent="0.3">
      <c r="A163" s="2" t="s">
        <v>158</v>
      </c>
      <c r="B163" t="s">
        <v>809</v>
      </c>
      <c r="D163" t="s">
        <v>538</v>
      </c>
      <c r="E163" s="1" t="s">
        <v>410</v>
      </c>
      <c r="F163" s="1" t="s">
        <v>465</v>
      </c>
      <c r="G163" s="7">
        <v>27807</v>
      </c>
      <c r="H163" s="7">
        <v>39409</v>
      </c>
      <c r="I163" s="1" t="s">
        <v>1081</v>
      </c>
      <c r="M163" s="6" t="s">
        <v>1281</v>
      </c>
      <c r="N163" s="6" t="s">
        <v>1403</v>
      </c>
      <c r="O163" s="6" t="s">
        <v>1456</v>
      </c>
      <c r="P163" s="12" t="s">
        <v>1049</v>
      </c>
      <c r="Q163" s="15" t="str">
        <f>VLOOKUP(P163,functions!$A$2:$H$69,3,FALSE)</f>
        <v>Location manager Breukelen</v>
      </c>
      <c r="R163" s="15"/>
      <c r="S163" s="17">
        <f>VLOOKUP(P163,functions!$A$2:$H$69,8,FALSE)</f>
        <v>5</v>
      </c>
      <c r="T163" s="17">
        <f t="shared" ca="1" si="22"/>
        <v>11</v>
      </c>
      <c r="U163" s="18" t="e">
        <f ca="1">VLOOKUP(T163,'salary scales'!$A$1:$F$10,S163+1,FALSE)</f>
        <v>#N/A</v>
      </c>
      <c r="V163" s="23">
        <f>VLOOKUP(P163,functions!$A$2:$H$69,5,FALSE)</f>
        <v>1</v>
      </c>
      <c r="X163" s="18" t="e">
        <f t="shared" ca="1" si="23"/>
        <v>#N/A</v>
      </c>
      <c r="Y163" s="18" t="e">
        <f t="shared" ca="1" si="24"/>
        <v>#N/A</v>
      </c>
      <c r="Z163" s="18" t="e">
        <f t="shared" ca="1" si="26"/>
        <v>#N/A</v>
      </c>
      <c r="AA163" s="18" t="e">
        <f t="shared" ca="1" si="27"/>
        <v>#N/A</v>
      </c>
      <c r="AB163" s="18" t="e">
        <f t="shared" ca="1" si="28"/>
        <v>#N/A</v>
      </c>
      <c r="AC163" s="18" t="e">
        <f t="shared" ca="1" si="29"/>
        <v>#N/A</v>
      </c>
      <c r="AD163" s="18" t="e">
        <f t="shared" ca="1" si="30"/>
        <v>#N/A</v>
      </c>
      <c r="AE163" s="18" t="e">
        <f t="shared" ca="1" si="31"/>
        <v>#N/A</v>
      </c>
      <c r="AF163" s="18" t="e">
        <f t="shared" ca="1" si="32"/>
        <v>#N/A</v>
      </c>
      <c r="AG163" t="str">
        <f t="shared" si="25"/>
        <v/>
      </c>
    </row>
    <row r="164" spans="1:33" x14ac:dyDescent="0.3">
      <c r="A164" s="2" t="s">
        <v>159</v>
      </c>
      <c r="B164" t="s">
        <v>809</v>
      </c>
      <c r="D164" t="s">
        <v>693</v>
      </c>
      <c r="E164" s="1" t="s">
        <v>1467</v>
      </c>
      <c r="F164" s="1" t="s">
        <v>465</v>
      </c>
      <c r="G164" s="7">
        <v>23927</v>
      </c>
      <c r="H164" s="7">
        <v>41297</v>
      </c>
      <c r="I164" s="1" t="s">
        <v>1081</v>
      </c>
      <c r="J164" s="47">
        <v>3</v>
      </c>
      <c r="K164" s="47">
        <v>1</v>
      </c>
      <c r="L164" s="49" t="s">
        <v>1422</v>
      </c>
      <c r="M164" s="6" t="s">
        <v>1281</v>
      </c>
      <c r="N164" s="6" t="s">
        <v>1435</v>
      </c>
      <c r="O164" s="6" t="s">
        <v>1443</v>
      </c>
      <c r="P164" s="12" t="s">
        <v>1053</v>
      </c>
      <c r="Q164" s="15" t="str">
        <f>VLOOKUP(P164,functions!$A$2:$H$69,3,FALSE)</f>
        <v>Production worker</v>
      </c>
      <c r="R164" s="15"/>
      <c r="S164" s="17">
        <f>VLOOKUP(P164,functions!$A$2:$H$69,8,FALSE)</f>
        <v>2</v>
      </c>
      <c r="T164" s="17">
        <f t="shared" ca="1" si="22"/>
        <v>5</v>
      </c>
      <c r="U164" s="18">
        <f ca="1">VLOOKUP(T164,'salary scales'!$A$1:$F$10,S164+1,FALSE)</f>
        <v>1899.07</v>
      </c>
      <c r="V164" s="23">
        <f>VLOOKUP(P164,functions!$A$2:$H$69,5,FALSE)</f>
        <v>1.00064</v>
      </c>
      <c r="X164" s="18">
        <f t="shared" ca="1" si="23"/>
        <v>1900.2854047999999</v>
      </c>
      <c r="Y164" s="18">
        <f t="shared" ca="1" si="24"/>
        <v>152.022832384</v>
      </c>
      <c r="Z164" s="18">
        <f t="shared" ca="1" si="26"/>
        <v>995.87124999999992</v>
      </c>
      <c r="AA164" s="18">
        <f t="shared" ca="1" si="27"/>
        <v>147.27211887199999</v>
      </c>
      <c r="AB164" s="18">
        <f t="shared" ca="1" si="28"/>
        <v>32.304851881600001</v>
      </c>
      <c r="AC164" s="18">
        <f t="shared" ca="1" si="29"/>
        <v>42.566393067519996</v>
      </c>
      <c r="AD164" s="18">
        <f t="shared" ca="1" si="30"/>
        <v>88.363271323199996</v>
      </c>
      <c r="AE164" s="18">
        <f t="shared" ca="1" si="31"/>
        <v>10.261541185920001</v>
      </c>
      <c r="AF164" s="18">
        <f t="shared" ca="1" si="32"/>
        <v>79.732996479999997</v>
      </c>
      <c r="AG164" t="str">
        <f t="shared" si="25"/>
        <v/>
      </c>
    </row>
    <row r="165" spans="1:33" x14ac:dyDescent="0.3">
      <c r="A165" s="2" t="s">
        <v>160</v>
      </c>
      <c r="B165" t="s">
        <v>809</v>
      </c>
      <c r="D165" t="s">
        <v>463</v>
      </c>
      <c r="E165" s="1" t="s">
        <v>410</v>
      </c>
      <c r="F165" s="1" t="s">
        <v>466</v>
      </c>
      <c r="G165" s="7">
        <v>23316</v>
      </c>
      <c r="H165" s="7">
        <v>40212</v>
      </c>
      <c r="I165" s="1" t="s">
        <v>1081</v>
      </c>
      <c r="J165" s="47">
        <v>300</v>
      </c>
      <c r="K165" s="47">
        <v>1</v>
      </c>
      <c r="L165" s="49" t="s">
        <v>1430</v>
      </c>
      <c r="M165" s="6" t="s">
        <v>1281</v>
      </c>
      <c r="N165" s="6" t="s">
        <v>1334</v>
      </c>
      <c r="O165" s="6" t="s">
        <v>1452</v>
      </c>
      <c r="P165" s="12" t="s">
        <v>1027</v>
      </c>
      <c r="Q165" s="15" t="str">
        <f>VLOOKUP(P165,functions!$A$2:$H$69,3,FALSE)</f>
        <v>Purchaser raw materials</v>
      </c>
      <c r="R165" s="15"/>
      <c r="S165" s="17">
        <f>VLOOKUP(P165,functions!$A$2:$H$69,8,FALSE)</f>
        <v>2</v>
      </c>
      <c r="T165" s="17">
        <f t="shared" ca="1" si="22"/>
        <v>8</v>
      </c>
      <c r="U165" s="18">
        <f ca="1">VLOOKUP(T165,'salary scales'!$A$1:$F$10,S165+1,FALSE)</f>
        <v>1939.17</v>
      </c>
      <c r="V165" s="23">
        <f>VLOOKUP(P165,functions!$A$2:$H$69,5,FALSE)</f>
        <v>1</v>
      </c>
      <c r="X165" s="18">
        <f t="shared" ca="1" si="23"/>
        <v>1939.17</v>
      </c>
      <c r="Y165" s="18">
        <f t="shared" ca="1" si="24"/>
        <v>155.1336</v>
      </c>
      <c r="Z165" s="18">
        <f t="shared" ca="1" si="26"/>
        <v>995.87124999999992</v>
      </c>
      <c r="AA165" s="18">
        <f t="shared" ca="1" si="27"/>
        <v>150.285675</v>
      </c>
      <c r="AB165" s="18">
        <f t="shared" ca="1" si="28"/>
        <v>32.965890000000002</v>
      </c>
      <c r="AC165" s="18">
        <f t="shared" ca="1" si="29"/>
        <v>43.437407999999998</v>
      </c>
      <c r="AD165" s="18">
        <f t="shared" ca="1" si="30"/>
        <v>90.171405000000007</v>
      </c>
      <c r="AE165" s="18">
        <f t="shared" ca="1" si="31"/>
        <v>10.471518000000001</v>
      </c>
      <c r="AF165" s="18">
        <f t="shared" ca="1" si="32"/>
        <v>83.692000000000007</v>
      </c>
      <c r="AG165" t="str">
        <f t="shared" si="25"/>
        <v/>
      </c>
    </row>
    <row r="166" spans="1:33" x14ac:dyDescent="0.3">
      <c r="A166" s="2" t="s">
        <v>161</v>
      </c>
      <c r="B166" t="s">
        <v>760</v>
      </c>
      <c r="D166" t="s">
        <v>666</v>
      </c>
      <c r="E166" s="1" t="s">
        <v>1467</v>
      </c>
      <c r="F166" s="1" t="s">
        <v>465</v>
      </c>
      <c r="G166" s="7">
        <v>26162</v>
      </c>
      <c r="H166" s="7">
        <v>40801</v>
      </c>
      <c r="I166" s="1" t="s">
        <v>1081</v>
      </c>
      <c r="M166" s="6" t="s">
        <v>1281</v>
      </c>
      <c r="N166" s="6" t="s">
        <v>1334</v>
      </c>
      <c r="O166" s="6" t="s">
        <v>1458</v>
      </c>
      <c r="P166" s="12" t="s">
        <v>1029</v>
      </c>
      <c r="Q166" s="15" t="str">
        <f>VLOOKUP(P166,functions!$A$2:$H$69,3,FALSE)</f>
        <v>Purchaser packaging</v>
      </c>
      <c r="R166" s="15"/>
      <c r="S166" s="17">
        <f>VLOOKUP(P166,functions!$A$2:$H$69,8,FALSE)</f>
        <v>2</v>
      </c>
      <c r="T166" s="17">
        <f t="shared" ca="1" si="22"/>
        <v>7</v>
      </c>
      <c r="U166" s="18">
        <f ca="1">VLOOKUP(T166,'salary scales'!$A$1:$F$10,S166+1,FALSE)</f>
        <v>1939.17</v>
      </c>
      <c r="V166" s="23">
        <f>VLOOKUP(P166,functions!$A$2:$H$69,5,FALSE)</f>
        <v>1</v>
      </c>
      <c r="X166" s="18">
        <f t="shared" ca="1" si="23"/>
        <v>1939.17</v>
      </c>
      <c r="Y166" s="18">
        <f t="shared" ca="1" si="24"/>
        <v>155.1336</v>
      </c>
      <c r="Z166" s="18">
        <f t="shared" ca="1" si="26"/>
        <v>995.87124999999992</v>
      </c>
      <c r="AA166" s="18">
        <f t="shared" ca="1" si="27"/>
        <v>150.285675</v>
      </c>
      <c r="AB166" s="18">
        <f t="shared" ca="1" si="28"/>
        <v>32.965890000000002</v>
      </c>
      <c r="AC166" s="18">
        <f t="shared" ca="1" si="29"/>
        <v>43.437407999999998</v>
      </c>
      <c r="AD166" s="18">
        <f t="shared" ca="1" si="30"/>
        <v>90.171405000000007</v>
      </c>
      <c r="AE166" s="18">
        <f t="shared" ca="1" si="31"/>
        <v>10.471518000000001</v>
      </c>
      <c r="AF166" s="18">
        <f t="shared" ca="1" si="32"/>
        <v>83.692000000000007</v>
      </c>
      <c r="AG166" t="str">
        <f t="shared" si="25"/>
        <v/>
      </c>
    </row>
    <row r="167" spans="1:33" x14ac:dyDescent="0.3">
      <c r="A167" s="2" t="s">
        <v>162</v>
      </c>
      <c r="B167" t="s">
        <v>760</v>
      </c>
      <c r="D167" t="s">
        <v>431</v>
      </c>
      <c r="E167" s="1" t="s">
        <v>410</v>
      </c>
      <c r="F167" s="1" t="s">
        <v>465</v>
      </c>
      <c r="G167" s="7">
        <v>23085</v>
      </c>
      <c r="H167" s="7">
        <v>41442</v>
      </c>
      <c r="I167" s="1" t="s">
        <v>1081</v>
      </c>
      <c r="M167" s="6" t="s">
        <v>1281</v>
      </c>
      <c r="N167" s="6" t="s">
        <v>1335</v>
      </c>
      <c r="O167" s="6" t="s">
        <v>1445</v>
      </c>
      <c r="P167" s="12" t="s">
        <v>1021</v>
      </c>
      <c r="Q167" s="15" t="str">
        <f>VLOOKUP(P167,functions!$A$2:$H$69,3,FALSE)</f>
        <v>In-house sales employee</v>
      </c>
      <c r="R167" s="15"/>
      <c r="S167" s="17">
        <f>VLOOKUP(P167,functions!$A$2:$H$69,8,FALSE)</f>
        <v>3</v>
      </c>
      <c r="T167" s="17">
        <f t="shared" ca="1" si="22"/>
        <v>5</v>
      </c>
      <c r="U167" s="18">
        <f ca="1">VLOOKUP(T167,'salary scales'!$A$1:$F$10,S167+1,FALSE)</f>
        <v>1975.67</v>
      </c>
      <c r="V167" s="23">
        <f>VLOOKUP(P167,functions!$A$2:$H$69,5,FALSE)</f>
        <v>0.6</v>
      </c>
      <c r="X167" s="18">
        <f t="shared" ca="1" si="23"/>
        <v>1185.402</v>
      </c>
      <c r="Y167" s="18">
        <f t="shared" ca="1" si="24"/>
        <v>94.832160000000002</v>
      </c>
      <c r="Z167" s="18">
        <f t="shared" ca="1" si="26"/>
        <v>995.87124999999992</v>
      </c>
      <c r="AA167" s="18">
        <f t="shared" ca="1" si="27"/>
        <v>91.868655000000004</v>
      </c>
      <c r="AB167" s="18">
        <f t="shared" ca="1" si="28"/>
        <v>20.151834000000001</v>
      </c>
      <c r="AC167" s="18">
        <f t="shared" ca="1" si="29"/>
        <v>26.5530048</v>
      </c>
      <c r="AD167" s="18">
        <f t="shared" ca="1" si="30"/>
        <v>55.121192999999998</v>
      </c>
      <c r="AE167" s="18">
        <f t="shared" ca="1" si="31"/>
        <v>6.4011708000000009</v>
      </c>
      <c r="AF167" s="18">
        <f t="shared" ca="1" si="32"/>
        <v>52.405200000000008</v>
      </c>
      <c r="AG167" t="str">
        <f t="shared" si="25"/>
        <v/>
      </c>
    </row>
    <row r="168" spans="1:33" x14ac:dyDescent="0.3">
      <c r="A168" s="2" t="s">
        <v>163</v>
      </c>
      <c r="B168" t="s">
        <v>977</v>
      </c>
      <c r="D168" t="s">
        <v>645</v>
      </c>
      <c r="E168" s="1" t="s">
        <v>410</v>
      </c>
      <c r="F168" s="1" t="s">
        <v>465</v>
      </c>
      <c r="G168" s="7">
        <v>32259</v>
      </c>
      <c r="H168" s="7">
        <v>41459</v>
      </c>
      <c r="I168" s="1" t="s">
        <v>1081</v>
      </c>
      <c r="J168" s="47">
        <v>3</v>
      </c>
      <c r="K168" s="47">
        <v>1</v>
      </c>
      <c r="L168" s="49" t="s">
        <v>1424</v>
      </c>
      <c r="M168" s="6" t="s">
        <v>1283</v>
      </c>
      <c r="N168" s="6" t="s">
        <v>1405</v>
      </c>
      <c r="O168" s="6" t="s">
        <v>1447</v>
      </c>
      <c r="P168" s="12" t="s">
        <v>1032</v>
      </c>
      <c r="Q168" s="15" t="str">
        <f>VLOOKUP(P168,functions!$A$2:$H$69,3,FALSE)</f>
        <v>Site supervisor</v>
      </c>
      <c r="R168" s="15"/>
      <c r="S168" s="17">
        <f>VLOOKUP(P168,functions!$A$2:$H$69,8,FALSE)</f>
        <v>2</v>
      </c>
      <c r="T168" s="17">
        <f t="shared" ca="1" si="22"/>
        <v>5</v>
      </c>
      <c r="U168" s="18">
        <f ca="1">VLOOKUP(T168,'salary scales'!$A$1:$F$10,S168+1,FALSE)</f>
        <v>1899.07</v>
      </c>
      <c r="V168" s="23">
        <f>VLOOKUP(P168,functions!$A$2:$H$69,5,FALSE)</f>
        <v>1</v>
      </c>
      <c r="X168" s="18">
        <f t="shared" ca="1" si="23"/>
        <v>1899.07</v>
      </c>
      <c r="Y168" s="18">
        <f t="shared" ca="1" si="24"/>
        <v>151.9256</v>
      </c>
      <c r="Z168" s="18">
        <f t="shared" ca="1" si="26"/>
        <v>995.87124999999992</v>
      </c>
      <c r="AA168" s="18">
        <f t="shared" ca="1" si="27"/>
        <v>147.17792499999999</v>
      </c>
      <c r="AB168" s="18">
        <f t="shared" ca="1" si="28"/>
        <v>32.284190000000002</v>
      </c>
      <c r="AC168" s="18">
        <f t="shared" ca="1" si="29"/>
        <v>42.539167999999997</v>
      </c>
      <c r="AD168" s="18">
        <f t="shared" ca="1" si="30"/>
        <v>88.306754999999995</v>
      </c>
      <c r="AE168" s="18">
        <f t="shared" ca="1" si="31"/>
        <v>10.254977999999999</v>
      </c>
      <c r="AF168" s="18">
        <f t="shared" ca="1" si="32"/>
        <v>79.682000000000002</v>
      </c>
      <c r="AG168" t="str">
        <f t="shared" si="25"/>
        <v/>
      </c>
    </row>
    <row r="169" spans="1:33" x14ac:dyDescent="0.3">
      <c r="A169" s="2" t="s">
        <v>164</v>
      </c>
      <c r="B169" t="s">
        <v>786</v>
      </c>
      <c r="C169" t="s">
        <v>733</v>
      </c>
      <c r="D169" t="s">
        <v>681</v>
      </c>
      <c r="E169" s="1" t="s">
        <v>1467</v>
      </c>
      <c r="F169" s="1" t="s">
        <v>731</v>
      </c>
      <c r="G169" s="7">
        <v>32116</v>
      </c>
      <c r="H169" s="7">
        <v>39576</v>
      </c>
      <c r="I169" s="1" t="s">
        <v>1081</v>
      </c>
      <c r="M169" s="6" t="s">
        <v>1281</v>
      </c>
      <c r="N169" s="6" t="s">
        <v>1435</v>
      </c>
      <c r="O169" s="6" t="s">
        <v>1446</v>
      </c>
      <c r="P169" s="12" t="s">
        <v>1052</v>
      </c>
      <c r="Q169" s="15" t="str">
        <f>VLOOKUP(P169,functions!$A$2:$H$69,3,FALSE)</f>
        <v>Team leader</v>
      </c>
      <c r="R169" s="15" t="s">
        <v>1083</v>
      </c>
      <c r="S169" s="17">
        <f>VLOOKUP(P169,functions!$A$2:$H$69,8,FALSE)</f>
        <v>3</v>
      </c>
      <c r="T169" s="17">
        <f t="shared" ca="1" si="22"/>
        <v>10</v>
      </c>
      <c r="U169" s="18" t="e">
        <f ca="1">VLOOKUP(T169,'salary scales'!$A$1:$F$10,S169+1,FALSE)</f>
        <v>#N/A</v>
      </c>
      <c r="V169" s="23">
        <f>VLOOKUP(P169,functions!$A$2:$H$69,5,FALSE)</f>
        <v>1.00064</v>
      </c>
      <c r="X169" s="18" t="e">
        <f t="shared" ca="1" si="23"/>
        <v>#N/A</v>
      </c>
      <c r="Y169" s="18" t="e">
        <f t="shared" ca="1" si="24"/>
        <v>#N/A</v>
      </c>
      <c r="Z169" s="18" t="e">
        <f t="shared" ca="1" si="26"/>
        <v>#N/A</v>
      </c>
      <c r="AA169" s="18" t="e">
        <f t="shared" ca="1" si="27"/>
        <v>#N/A</v>
      </c>
      <c r="AB169" s="18" t="e">
        <f t="shared" ca="1" si="28"/>
        <v>#N/A</v>
      </c>
      <c r="AC169" s="18" t="e">
        <f t="shared" ca="1" si="29"/>
        <v>#N/A</v>
      </c>
      <c r="AD169" s="18" t="e">
        <f t="shared" ca="1" si="30"/>
        <v>#N/A</v>
      </c>
      <c r="AE169" s="18" t="e">
        <f t="shared" ca="1" si="31"/>
        <v>#N/A</v>
      </c>
      <c r="AF169" s="18" t="e">
        <f t="shared" ca="1" si="32"/>
        <v>#N/A</v>
      </c>
      <c r="AG169" t="str">
        <f t="shared" si="25"/>
        <v/>
      </c>
    </row>
    <row r="170" spans="1:33" x14ac:dyDescent="0.3">
      <c r="A170" s="2" t="s">
        <v>165</v>
      </c>
      <c r="B170" t="s">
        <v>786</v>
      </c>
      <c r="D170" t="s">
        <v>563</v>
      </c>
      <c r="E170" s="1" t="s">
        <v>410</v>
      </c>
      <c r="F170" s="1" t="s">
        <v>465</v>
      </c>
      <c r="G170" s="7">
        <v>25175</v>
      </c>
      <c r="H170" s="7">
        <v>40336</v>
      </c>
      <c r="I170" s="1" t="s">
        <v>1081</v>
      </c>
      <c r="J170" s="47">
        <v>3</v>
      </c>
      <c r="K170" s="47">
        <v>1</v>
      </c>
      <c r="L170" s="49" t="s">
        <v>1422</v>
      </c>
      <c r="M170" s="6" t="s">
        <v>1283</v>
      </c>
      <c r="N170" s="6" t="s">
        <v>1439</v>
      </c>
      <c r="O170" s="6" t="s">
        <v>1448</v>
      </c>
      <c r="P170" s="12" t="s">
        <v>1060</v>
      </c>
      <c r="Q170" s="15" t="str">
        <f>VLOOKUP(P170,functions!$A$2:$H$69,3,FALSE)</f>
        <v>Logistics employee loading and unloading</v>
      </c>
      <c r="R170" s="15"/>
      <c r="S170" s="17">
        <f>VLOOKUP(P170,functions!$A$2:$H$69,8,FALSE)</f>
        <v>1</v>
      </c>
      <c r="T170" s="17">
        <f t="shared" ca="1" si="22"/>
        <v>8</v>
      </c>
      <c r="U170" s="18">
        <f ca="1">VLOOKUP(T170,'salary scales'!$A$1:$F$10,S170+1,FALSE)</f>
        <v>1861.13</v>
      </c>
      <c r="V170" s="23">
        <f>VLOOKUP(P170,functions!$A$2:$H$69,5,FALSE)</f>
        <v>1</v>
      </c>
      <c r="X170" s="18">
        <f t="shared" ca="1" si="23"/>
        <v>1861.13</v>
      </c>
      <c r="Y170" s="18">
        <f t="shared" ca="1" si="24"/>
        <v>148.8904</v>
      </c>
      <c r="Z170" s="18">
        <f t="shared" ca="1" si="26"/>
        <v>995.87124999999992</v>
      </c>
      <c r="AA170" s="18">
        <f t="shared" ca="1" si="27"/>
        <v>144.23757500000002</v>
      </c>
      <c r="AB170" s="18">
        <f t="shared" ca="1" si="28"/>
        <v>31.639210000000006</v>
      </c>
      <c r="AC170" s="18">
        <f t="shared" ca="1" si="29"/>
        <v>41.689312000000001</v>
      </c>
      <c r="AD170" s="18">
        <f t="shared" ca="1" si="30"/>
        <v>86.542545000000004</v>
      </c>
      <c r="AE170" s="18">
        <f t="shared" ca="1" si="31"/>
        <v>10.050102000000001</v>
      </c>
      <c r="AF170" s="18">
        <f t="shared" ca="1" si="32"/>
        <v>75.888000000000019</v>
      </c>
      <c r="AG170" t="str">
        <f t="shared" si="25"/>
        <v/>
      </c>
    </row>
    <row r="171" spans="1:33" x14ac:dyDescent="0.3">
      <c r="A171" s="2" t="s">
        <v>166</v>
      </c>
      <c r="B171" t="s">
        <v>979</v>
      </c>
      <c r="D171" t="s">
        <v>630</v>
      </c>
      <c r="E171" s="1" t="s">
        <v>410</v>
      </c>
      <c r="F171" s="1" t="s">
        <v>465</v>
      </c>
      <c r="G171" s="7">
        <v>30227</v>
      </c>
      <c r="H171" s="7">
        <v>39930</v>
      </c>
      <c r="I171" s="1" t="s">
        <v>1081</v>
      </c>
      <c r="J171" s="47">
        <v>1</v>
      </c>
      <c r="K171" s="47">
        <v>1</v>
      </c>
      <c r="L171" s="49" t="s">
        <v>1422</v>
      </c>
      <c r="M171" s="6" t="s">
        <v>1281</v>
      </c>
      <c r="N171" s="6" t="s">
        <v>1435</v>
      </c>
      <c r="O171" s="6" t="s">
        <v>1446</v>
      </c>
      <c r="P171" s="12" t="s">
        <v>1054</v>
      </c>
      <c r="Q171" s="15" t="str">
        <f>VLOOKUP(P171,functions!$A$2:$H$69,3,FALSE)</f>
        <v>Production assistant</v>
      </c>
      <c r="R171" s="15"/>
      <c r="S171" s="17">
        <f>VLOOKUP(P171,functions!$A$2:$H$69,8,FALSE)</f>
        <v>1</v>
      </c>
      <c r="T171" s="17">
        <f t="shared" ca="1" si="22"/>
        <v>9</v>
      </c>
      <c r="U171" s="18">
        <f ca="1">VLOOKUP(T171,'salary scales'!$A$1:$F$10,S171+1,FALSE)</f>
        <v>1861.13</v>
      </c>
      <c r="V171" s="23">
        <f>VLOOKUP(P171,functions!$A$2:$H$69,5,FALSE)</f>
        <v>1.00064</v>
      </c>
      <c r="X171" s="18">
        <f t="shared" ca="1" si="23"/>
        <v>1862.3211232000001</v>
      </c>
      <c r="Y171" s="18">
        <f t="shared" ca="1" si="24"/>
        <v>148.98568985600002</v>
      </c>
      <c r="Z171" s="18">
        <f t="shared" ca="1" si="26"/>
        <v>995.87124999999992</v>
      </c>
      <c r="AA171" s="18">
        <f t="shared" ca="1" si="27"/>
        <v>144.32988704800002</v>
      </c>
      <c r="AB171" s="18">
        <f t="shared" ca="1" si="28"/>
        <v>31.659459094400002</v>
      </c>
      <c r="AC171" s="18">
        <f t="shared" ca="1" si="29"/>
        <v>41.715993159680004</v>
      </c>
      <c r="AD171" s="18">
        <f t="shared" ca="1" si="30"/>
        <v>86.597932228800005</v>
      </c>
      <c r="AE171" s="18">
        <f t="shared" ca="1" si="31"/>
        <v>10.056534065280001</v>
      </c>
      <c r="AF171" s="18">
        <f t="shared" ca="1" si="32"/>
        <v>75.936568320000021</v>
      </c>
      <c r="AG171" t="str">
        <f t="shared" si="25"/>
        <v/>
      </c>
    </row>
    <row r="172" spans="1:33" x14ac:dyDescent="0.3">
      <c r="A172" s="2" t="s">
        <v>167</v>
      </c>
      <c r="B172" t="s">
        <v>808</v>
      </c>
      <c r="C172" t="s">
        <v>733</v>
      </c>
      <c r="D172" t="s">
        <v>462</v>
      </c>
      <c r="E172" s="1" t="s">
        <v>410</v>
      </c>
      <c r="F172" s="1" t="s">
        <v>466</v>
      </c>
      <c r="G172" s="7">
        <v>24022</v>
      </c>
      <c r="H172" s="7">
        <v>39300</v>
      </c>
      <c r="I172" s="1" t="s">
        <v>1081</v>
      </c>
      <c r="M172" s="6" t="s">
        <v>1281</v>
      </c>
      <c r="N172" s="6" t="s">
        <v>1435</v>
      </c>
      <c r="O172" s="6" t="s">
        <v>1443</v>
      </c>
      <c r="P172" s="12" t="s">
        <v>1053</v>
      </c>
      <c r="Q172" s="15" t="str">
        <f>VLOOKUP(P172,functions!$A$2:$H$69,3,FALSE)</f>
        <v>Production worker</v>
      </c>
      <c r="R172" s="15"/>
      <c r="S172" s="17">
        <f>VLOOKUP(P172,functions!$A$2:$H$69,8,FALSE)</f>
        <v>2</v>
      </c>
      <c r="T172" s="17">
        <f t="shared" ca="1" si="22"/>
        <v>11</v>
      </c>
      <c r="U172" s="18" t="e">
        <f ca="1">VLOOKUP(T172,'salary scales'!$A$1:$F$10,S172+1,FALSE)</f>
        <v>#N/A</v>
      </c>
      <c r="V172" s="23">
        <f>VLOOKUP(P172,functions!$A$2:$H$69,5,FALSE)</f>
        <v>1.00064</v>
      </c>
      <c r="X172" s="18" t="e">
        <f t="shared" ca="1" si="23"/>
        <v>#N/A</v>
      </c>
      <c r="Y172" s="18" t="e">
        <f t="shared" ca="1" si="24"/>
        <v>#N/A</v>
      </c>
      <c r="Z172" s="18" t="e">
        <f t="shared" ca="1" si="26"/>
        <v>#N/A</v>
      </c>
      <c r="AA172" s="18" t="e">
        <f t="shared" ca="1" si="27"/>
        <v>#N/A</v>
      </c>
      <c r="AB172" s="18" t="e">
        <f t="shared" ca="1" si="28"/>
        <v>#N/A</v>
      </c>
      <c r="AC172" s="18" t="e">
        <f t="shared" ca="1" si="29"/>
        <v>#N/A</v>
      </c>
      <c r="AD172" s="18" t="e">
        <f t="shared" ca="1" si="30"/>
        <v>#N/A</v>
      </c>
      <c r="AE172" s="18" t="e">
        <f t="shared" ca="1" si="31"/>
        <v>#N/A</v>
      </c>
      <c r="AF172" s="18" t="e">
        <f t="shared" ca="1" si="32"/>
        <v>#N/A</v>
      </c>
      <c r="AG172" t="str">
        <f t="shared" si="25"/>
        <v/>
      </c>
    </row>
    <row r="173" spans="1:33" x14ac:dyDescent="0.3">
      <c r="A173" s="2" t="s">
        <v>168</v>
      </c>
      <c r="B173" t="s">
        <v>808</v>
      </c>
      <c r="C173" t="s">
        <v>733</v>
      </c>
      <c r="D173" t="s">
        <v>461</v>
      </c>
      <c r="E173" s="1" t="s">
        <v>410</v>
      </c>
      <c r="F173" s="1" t="s">
        <v>465</v>
      </c>
      <c r="G173" s="7">
        <v>26754</v>
      </c>
      <c r="H173" s="7">
        <v>41150</v>
      </c>
      <c r="I173" s="1" t="s">
        <v>1081</v>
      </c>
      <c r="M173" s="6" t="s">
        <v>1281</v>
      </c>
      <c r="N173" s="6" t="s">
        <v>1405</v>
      </c>
      <c r="O173" s="6" t="s">
        <v>1444</v>
      </c>
      <c r="P173" s="12" t="s">
        <v>1078</v>
      </c>
      <c r="Q173" s="15" t="str">
        <f>VLOOKUP(P173,functions!$A$2:$H$69,3,FALSE)</f>
        <v>Receptionist</v>
      </c>
      <c r="R173" s="15"/>
      <c r="S173" s="17">
        <f>VLOOKUP(P173,functions!$A$2:$H$69,8,FALSE)</f>
        <v>2</v>
      </c>
      <c r="T173" s="17">
        <f t="shared" ca="1" si="22"/>
        <v>6</v>
      </c>
      <c r="U173" s="18">
        <f ca="1">VLOOKUP(T173,'salary scales'!$A$1:$F$10,S173+1,FALSE)</f>
        <v>1939.17</v>
      </c>
      <c r="V173" s="23">
        <f>VLOOKUP(P173,functions!$A$2:$H$69,5,FALSE)</f>
        <v>0.8</v>
      </c>
      <c r="X173" s="18">
        <f t="shared" ca="1" si="23"/>
        <v>1551.3360000000002</v>
      </c>
      <c r="Y173" s="18">
        <f t="shared" ca="1" si="24"/>
        <v>124.10688000000002</v>
      </c>
      <c r="Z173" s="18">
        <f t="shared" ca="1" si="26"/>
        <v>995.87124999999992</v>
      </c>
      <c r="AA173" s="18">
        <f t="shared" ca="1" si="27"/>
        <v>120.22854000000002</v>
      </c>
      <c r="AB173" s="18">
        <f t="shared" ca="1" si="28"/>
        <v>26.372712000000007</v>
      </c>
      <c r="AC173" s="18">
        <f t="shared" ca="1" si="29"/>
        <v>34.749926400000007</v>
      </c>
      <c r="AD173" s="18">
        <f t="shared" ca="1" si="30"/>
        <v>72.137124000000014</v>
      </c>
      <c r="AE173" s="18">
        <f t="shared" ca="1" si="31"/>
        <v>8.3772144000000015</v>
      </c>
      <c r="AF173" s="18">
        <f t="shared" ca="1" si="32"/>
        <v>66.953600000000023</v>
      </c>
      <c r="AG173" t="str">
        <f t="shared" si="25"/>
        <v/>
      </c>
    </row>
    <row r="174" spans="1:33" x14ac:dyDescent="0.3">
      <c r="A174" s="2" t="s">
        <v>169</v>
      </c>
      <c r="B174" t="s">
        <v>804</v>
      </c>
      <c r="D174" t="s">
        <v>459</v>
      </c>
      <c r="E174" s="1" t="s">
        <v>410</v>
      </c>
      <c r="F174" s="1" t="s">
        <v>465</v>
      </c>
      <c r="G174" s="7">
        <v>33324</v>
      </c>
      <c r="H174" s="7">
        <v>40681</v>
      </c>
      <c r="I174" s="1" t="s">
        <v>1081</v>
      </c>
      <c r="M174" s="6" t="s">
        <v>1281</v>
      </c>
      <c r="N174" s="6" t="s">
        <v>1435</v>
      </c>
      <c r="O174" s="6" t="s">
        <v>1446</v>
      </c>
      <c r="P174" s="12" t="s">
        <v>1054</v>
      </c>
      <c r="Q174" s="15" t="str">
        <f>VLOOKUP(P174,functions!$A$2:$H$69,3,FALSE)</f>
        <v>Production assistant</v>
      </c>
      <c r="R174" s="15"/>
      <c r="S174" s="17">
        <f>VLOOKUP(P174,functions!$A$2:$H$69,8,FALSE)</f>
        <v>1</v>
      </c>
      <c r="T174" s="17">
        <f t="shared" ca="1" si="22"/>
        <v>7</v>
      </c>
      <c r="U174" s="18">
        <f ca="1">VLOOKUP(T174,'salary scales'!$A$1:$F$10,S174+1,FALSE)</f>
        <v>1861.13</v>
      </c>
      <c r="V174" s="23">
        <f>VLOOKUP(P174,functions!$A$2:$H$69,5,FALSE)</f>
        <v>1.00064</v>
      </c>
      <c r="X174" s="18">
        <f t="shared" ca="1" si="23"/>
        <v>1862.3211232000001</v>
      </c>
      <c r="Y174" s="18">
        <f t="shared" ca="1" si="24"/>
        <v>148.98568985600002</v>
      </c>
      <c r="Z174" s="18">
        <f t="shared" ca="1" si="26"/>
        <v>995.87124999999992</v>
      </c>
      <c r="AA174" s="18">
        <f t="shared" ca="1" si="27"/>
        <v>144.32988704800002</v>
      </c>
      <c r="AB174" s="18">
        <f t="shared" ca="1" si="28"/>
        <v>31.659459094400002</v>
      </c>
      <c r="AC174" s="18">
        <f t="shared" ca="1" si="29"/>
        <v>41.715993159680004</v>
      </c>
      <c r="AD174" s="18">
        <f t="shared" ca="1" si="30"/>
        <v>86.597932228800005</v>
      </c>
      <c r="AE174" s="18">
        <f t="shared" ca="1" si="31"/>
        <v>10.056534065280001</v>
      </c>
      <c r="AF174" s="18">
        <f t="shared" ca="1" si="32"/>
        <v>75.936568320000021</v>
      </c>
      <c r="AG174" t="str">
        <f t="shared" si="25"/>
        <v/>
      </c>
    </row>
    <row r="175" spans="1:33" x14ac:dyDescent="0.3">
      <c r="A175" s="2" t="s">
        <v>170</v>
      </c>
      <c r="B175" t="s">
        <v>778</v>
      </c>
      <c r="D175" t="s">
        <v>442</v>
      </c>
      <c r="E175" s="1" t="s">
        <v>410</v>
      </c>
      <c r="F175" s="1" t="s">
        <v>465</v>
      </c>
      <c r="G175" s="7">
        <v>33374</v>
      </c>
      <c r="H175" s="7">
        <v>41109</v>
      </c>
      <c r="I175" s="1" t="s">
        <v>1081</v>
      </c>
      <c r="J175" s="47">
        <v>5</v>
      </c>
      <c r="K175" s="47">
        <v>2</v>
      </c>
      <c r="L175" s="49" t="s">
        <v>1424</v>
      </c>
      <c r="M175" s="6" t="s">
        <v>1281</v>
      </c>
      <c r="N175" s="6" t="s">
        <v>1435</v>
      </c>
      <c r="O175" s="6" t="s">
        <v>1446</v>
      </c>
      <c r="P175" s="12" t="s">
        <v>1053</v>
      </c>
      <c r="Q175" s="15" t="str">
        <f>VLOOKUP(P175,functions!$A$2:$H$69,3,FALSE)</f>
        <v>Production worker</v>
      </c>
      <c r="R175" s="15"/>
      <c r="S175" s="17">
        <f>VLOOKUP(P175,functions!$A$2:$H$69,8,FALSE)</f>
        <v>2</v>
      </c>
      <c r="T175" s="17">
        <f t="shared" ca="1" si="22"/>
        <v>6</v>
      </c>
      <c r="U175" s="18">
        <f ca="1">VLOOKUP(T175,'salary scales'!$A$1:$F$10,S175+1,FALSE)</f>
        <v>1939.17</v>
      </c>
      <c r="V175" s="23">
        <f>VLOOKUP(P175,functions!$A$2:$H$69,5,FALSE)</f>
        <v>1.00064</v>
      </c>
      <c r="X175" s="18">
        <f t="shared" ca="1" si="23"/>
        <v>1940.4110688000001</v>
      </c>
      <c r="Y175" s="18">
        <f t="shared" ca="1" si="24"/>
        <v>155.232885504</v>
      </c>
      <c r="Z175" s="18">
        <f t="shared" ca="1" si="26"/>
        <v>995.87124999999992</v>
      </c>
      <c r="AA175" s="18">
        <f t="shared" ca="1" si="27"/>
        <v>150.38185783200001</v>
      </c>
      <c r="AB175" s="18">
        <f t="shared" ca="1" si="28"/>
        <v>32.986988169600004</v>
      </c>
      <c r="AC175" s="18">
        <f t="shared" ca="1" si="29"/>
        <v>43.465207941119999</v>
      </c>
      <c r="AD175" s="18">
        <f t="shared" ca="1" si="30"/>
        <v>90.229114699199997</v>
      </c>
      <c r="AE175" s="18">
        <f t="shared" ca="1" si="31"/>
        <v>10.478219771520001</v>
      </c>
      <c r="AF175" s="18">
        <f t="shared" ca="1" si="32"/>
        <v>83.745562880000023</v>
      </c>
      <c r="AG175" t="str">
        <f t="shared" si="25"/>
        <v/>
      </c>
    </row>
    <row r="176" spans="1:33" x14ac:dyDescent="0.3">
      <c r="A176" s="2" t="s">
        <v>171</v>
      </c>
      <c r="B176" t="s">
        <v>785</v>
      </c>
      <c r="C176" t="s">
        <v>741</v>
      </c>
      <c r="D176" t="s">
        <v>648</v>
      </c>
      <c r="E176" s="1" t="s">
        <v>1467</v>
      </c>
      <c r="F176" s="1" t="s">
        <v>465</v>
      </c>
      <c r="G176" s="7">
        <v>24222</v>
      </c>
      <c r="H176" s="7">
        <v>40913</v>
      </c>
      <c r="I176" s="1" t="s">
        <v>1081</v>
      </c>
      <c r="J176" s="47">
        <v>2</v>
      </c>
      <c r="K176" s="47">
        <v>1</v>
      </c>
      <c r="L176" s="49" t="s">
        <v>1422</v>
      </c>
      <c r="M176" s="6" t="s">
        <v>1281</v>
      </c>
      <c r="N176" s="6" t="s">
        <v>1336</v>
      </c>
      <c r="O176" s="6" t="s">
        <v>1462</v>
      </c>
      <c r="P176" s="12" t="s">
        <v>1012</v>
      </c>
      <c r="Q176" s="15" t="str">
        <f>VLOOKUP(P176,functions!$A$2:$H$69,3,FALSE)</f>
        <v>Salary Employee</v>
      </c>
      <c r="R176" s="15"/>
      <c r="S176" s="17">
        <f>VLOOKUP(P176,functions!$A$2:$H$69,8,FALSE)</f>
        <v>3</v>
      </c>
      <c r="T176" s="17">
        <f t="shared" ca="1" si="22"/>
        <v>6</v>
      </c>
      <c r="U176" s="18">
        <f ca="1">VLOOKUP(T176,'salary scales'!$A$1:$F$10,S176+1,FALSE)</f>
        <v>2025.09</v>
      </c>
      <c r="V176" s="23">
        <f>VLOOKUP(P176,functions!$A$2:$H$69,5,FALSE)</f>
        <v>0.8</v>
      </c>
      <c r="X176" s="18">
        <f t="shared" ca="1" si="23"/>
        <v>1620.0720000000001</v>
      </c>
      <c r="Y176" s="18">
        <f t="shared" ca="1" si="24"/>
        <v>129.60576</v>
      </c>
      <c r="Z176" s="18">
        <f t="shared" ca="1" si="26"/>
        <v>995.87124999999992</v>
      </c>
      <c r="AA176" s="18">
        <f t="shared" ca="1" si="27"/>
        <v>125.55558000000001</v>
      </c>
      <c r="AB176" s="18">
        <f t="shared" ca="1" si="28"/>
        <v>27.541224000000003</v>
      </c>
      <c r="AC176" s="18">
        <f t="shared" ca="1" si="29"/>
        <v>36.2896128</v>
      </c>
      <c r="AD176" s="18">
        <f t="shared" ca="1" si="30"/>
        <v>75.333348000000001</v>
      </c>
      <c r="AE176" s="18">
        <f t="shared" ca="1" si="31"/>
        <v>8.7483888000000007</v>
      </c>
      <c r="AF176" s="18">
        <f t="shared" ca="1" si="32"/>
        <v>73.827200000000005</v>
      </c>
      <c r="AG176" t="str">
        <f t="shared" si="25"/>
        <v/>
      </c>
    </row>
    <row r="177" spans="1:33" x14ac:dyDescent="0.3">
      <c r="A177" s="2" t="s">
        <v>172</v>
      </c>
      <c r="B177" t="s">
        <v>947</v>
      </c>
      <c r="C177" t="s">
        <v>733</v>
      </c>
      <c r="D177" t="s">
        <v>589</v>
      </c>
      <c r="E177" s="1" t="s">
        <v>410</v>
      </c>
      <c r="F177" s="1" t="s">
        <v>465</v>
      </c>
      <c r="G177" s="7">
        <v>25725</v>
      </c>
      <c r="H177" s="7">
        <v>41092</v>
      </c>
      <c r="I177" s="1" t="s">
        <v>1081</v>
      </c>
      <c r="J177" s="47">
        <v>5</v>
      </c>
      <c r="K177" s="47">
        <v>1</v>
      </c>
      <c r="L177" s="49" t="s">
        <v>1423</v>
      </c>
      <c r="M177" s="6" t="s">
        <v>1281</v>
      </c>
      <c r="N177" s="6" t="s">
        <v>1435</v>
      </c>
      <c r="O177" s="6" t="s">
        <v>1443</v>
      </c>
      <c r="P177" s="12" t="s">
        <v>1053</v>
      </c>
      <c r="Q177" s="15" t="str">
        <f>VLOOKUP(P177,functions!$A$2:$H$69,3,FALSE)</f>
        <v>Production worker</v>
      </c>
      <c r="R177" s="15"/>
      <c r="S177" s="17">
        <f>VLOOKUP(P177,functions!$A$2:$H$69,8,FALSE)</f>
        <v>2</v>
      </c>
      <c r="T177" s="17">
        <f t="shared" ca="1" si="22"/>
        <v>6</v>
      </c>
      <c r="U177" s="18">
        <f ca="1">VLOOKUP(T177,'salary scales'!$A$1:$F$10,S177+1,FALSE)</f>
        <v>1939.17</v>
      </c>
      <c r="V177" s="23">
        <f>VLOOKUP(P177,functions!$A$2:$H$69,5,FALSE)</f>
        <v>1.00064</v>
      </c>
      <c r="X177" s="18">
        <f t="shared" ca="1" si="23"/>
        <v>1940.4110688000001</v>
      </c>
      <c r="Y177" s="18">
        <f t="shared" ca="1" si="24"/>
        <v>155.232885504</v>
      </c>
      <c r="Z177" s="18">
        <f t="shared" ca="1" si="26"/>
        <v>995.87124999999992</v>
      </c>
      <c r="AA177" s="18">
        <f t="shared" ca="1" si="27"/>
        <v>150.38185783200001</v>
      </c>
      <c r="AB177" s="18">
        <f t="shared" ca="1" si="28"/>
        <v>32.986988169600004</v>
      </c>
      <c r="AC177" s="18">
        <f t="shared" ca="1" si="29"/>
        <v>43.465207941119999</v>
      </c>
      <c r="AD177" s="18">
        <f t="shared" ca="1" si="30"/>
        <v>90.229114699199997</v>
      </c>
      <c r="AE177" s="18">
        <f t="shared" ca="1" si="31"/>
        <v>10.478219771520001</v>
      </c>
      <c r="AF177" s="18">
        <f t="shared" ca="1" si="32"/>
        <v>83.745562880000023</v>
      </c>
      <c r="AG177" t="str">
        <f t="shared" si="25"/>
        <v/>
      </c>
    </row>
    <row r="178" spans="1:33" x14ac:dyDescent="0.3">
      <c r="A178" s="2" t="s">
        <v>173</v>
      </c>
      <c r="B178" t="s">
        <v>947</v>
      </c>
      <c r="C178" t="s">
        <v>733</v>
      </c>
      <c r="D178" t="s">
        <v>556</v>
      </c>
      <c r="E178" s="1" t="s">
        <v>410</v>
      </c>
      <c r="F178" s="1" t="s">
        <v>465</v>
      </c>
      <c r="G178" s="7">
        <v>31530</v>
      </c>
      <c r="H178" s="7">
        <v>41328</v>
      </c>
      <c r="I178" s="1" t="s">
        <v>1081</v>
      </c>
      <c r="J178" s="47">
        <v>1</v>
      </c>
      <c r="K178" s="47">
        <v>1</v>
      </c>
      <c r="L178" s="49" t="s">
        <v>1422</v>
      </c>
      <c r="M178" s="6" t="s">
        <v>1283</v>
      </c>
      <c r="N178" s="6" t="s">
        <v>1440</v>
      </c>
      <c r="O178" s="6" t="s">
        <v>1450</v>
      </c>
      <c r="P178" s="12" t="s">
        <v>1054</v>
      </c>
      <c r="Q178" s="15" t="str">
        <f>VLOOKUP(P178,functions!$A$2:$H$69,3,FALSE)</f>
        <v>Production assistant</v>
      </c>
      <c r="R178" s="15"/>
      <c r="S178" s="17">
        <f>VLOOKUP(P178,functions!$A$2:$H$69,8,FALSE)</f>
        <v>1</v>
      </c>
      <c r="T178" s="17">
        <f t="shared" ca="1" si="22"/>
        <v>5</v>
      </c>
      <c r="U178" s="18">
        <f ca="1">VLOOKUP(T178,'salary scales'!$A$1:$F$10,S178+1,FALSE)</f>
        <v>1829.7</v>
      </c>
      <c r="V178" s="23">
        <f>VLOOKUP(P178,functions!$A$2:$H$69,5,FALSE)</f>
        <v>1.00064</v>
      </c>
      <c r="X178" s="18">
        <f t="shared" ca="1" si="23"/>
        <v>1830.8710080000001</v>
      </c>
      <c r="Y178" s="18">
        <f t="shared" ca="1" si="24"/>
        <v>146.46968064000001</v>
      </c>
      <c r="Z178" s="18">
        <f t="shared" ca="1" si="26"/>
        <v>995.87124999999992</v>
      </c>
      <c r="AA178" s="18">
        <f t="shared" ca="1" si="27"/>
        <v>141.89250312000001</v>
      </c>
      <c r="AB178" s="18">
        <f t="shared" ca="1" si="28"/>
        <v>31.124807136000005</v>
      </c>
      <c r="AC178" s="18">
        <f t="shared" ca="1" si="29"/>
        <v>41.011510579199999</v>
      </c>
      <c r="AD178" s="18">
        <f t="shared" ca="1" si="30"/>
        <v>85.135501872000006</v>
      </c>
      <c r="AE178" s="18">
        <f t="shared" ca="1" si="31"/>
        <v>9.8867034432000001</v>
      </c>
      <c r="AF178" s="18">
        <f t="shared" ca="1" si="32"/>
        <v>72.791556800000009</v>
      </c>
      <c r="AG178" t="str">
        <f t="shared" si="25"/>
        <v/>
      </c>
    </row>
    <row r="179" spans="1:33" x14ac:dyDescent="0.3">
      <c r="A179" s="2" t="s">
        <v>174</v>
      </c>
      <c r="B179" t="s">
        <v>784</v>
      </c>
      <c r="C179" t="s">
        <v>733</v>
      </c>
      <c r="D179" t="s">
        <v>447</v>
      </c>
      <c r="E179" s="1" t="s">
        <v>410</v>
      </c>
      <c r="F179" s="1" t="s">
        <v>465</v>
      </c>
      <c r="G179" s="7">
        <v>28645</v>
      </c>
      <c r="H179" s="7">
        <v>41182</v>
      </c>
      <c r="I179" s="1" t="s">
        <v>1081</v>
      </c>
      <c r="J179" s="47">
        <v>1</v>
      </c>
      <c r="K179" s="47">
        <v>1</v>
      </c>
      <c r="L179" s="49" t="s">
        <v>1423</v>
      </c>
      <c r="M179" s="6" t="s">
        <v>1281</v>
      </c>
      <c r="N179" s="6" t="s">
        <v>1438</v>
      </c>
      <c r="O179" s="6" t="s">
        <v>1448</v>
      </c>
      <c r="P179" s="12" t="s">
        <v>1056</v>
      </c>
      <c r="Q179" s="15" t="str">
        <f>VLOOKUP(P179,functions!$A$2:$H$69,3,FALSE)</f>
        <v>Team leader Load and Unload</v>
      </c>
      <c r="R179" s="15" t="s">
        <v>1083</v>
      </c>
      <c r="S179" s="17">
        <f>VLOOKUP(P179,functions!$A$2:$H$69,8,FALSE)</f>
        <v>3</v>
      </c>
      <c r="T179" s="17">
        <f t="shared" ca="1" si="22"/>
        <v>6</v>
      </c>
      <c r="U179" s="18">
        <f ca="1">VLOOKUP(T179,'salary scales'!$A$1:$F$10,S179+1,FALSE)</f>
        <v>2025.09</v>
      </c>
      <c r="V179" s="23">
        <f>VLOOKUP(P179,functions!$A$2:$H$69,5,FALSE)</f>
        <v>1</v>
      </c>
      <c r="X179" s="18">
        <f t="shared" ca="1" si="23"/>
        <v>2025.09</v>
      </c>
      <c r="Y179" s="18">
        <f t="shared" ca="1" si="24"/>
        <v>162.00719999999998</v>
      </c>
      <c r="Z179" s="18">
        <f t="shared" ca="1" si="26"/>
        <v>995.87124999999992</v>
      </c>
      <c r="AA179" s="18">
        <f t="shared" ca="1" si="27"/>
        <v>156.94447499999998</v>
      </c>
      <c r="AB179" s="18">
        <f t="shared" ca="1" si="28"/>
        <v>34.42653</v>
      </c>
      <c r="AC179" s="18">
        <f t="shared" ca="1" si="29"/>
        <v>45.362015999999997</v>
      </c>
      <c r="AD179" s="18">
        <f t="shared" ca="1" si="30"/>
        <v>94.166685000000001</v>
      </c>
      <c r="AE179" s="18">
        <f t="shared" ca="1" si="31"/>
        <v>10.935486000000001</v>
      </c>
      <c r="AF179" s="18">
        <f t="shared" ca="1" si="32"/>
        <v>92.283999999999992</v>
      </c>
      <c r="AG179" t="str">
        <f t="shared" si="25"/>
        <v/>
      </c>
    </row>
    <row r="180" spans="1:33" x14ac:dyDescent="0.3">
      <c r="A180" s="2" t="s">
        <v>175</v>
      </c>
      <c r="B180" t="s">
        <v>848</v>
      </c>
      <c r="D180" t="s">
        <v>431</v>
      </c>
      <c r="E180" s="1" t="s">
        <v>410</v>
      </c>
      <c r="F180" s="1" t="s">
        <v>465</v>
      </c>
      <c r="G180" s="7">
        <v>34668</v>
      </c>
      <c r="H180" s="7">
        <v>41194</v>
      </c>
      <c r="I180" s="1" t="s">
        <v>1081</v>
      </c>
      <c r="M180" s="6" t="s">
        <v>1281</v>
      </c>
      <c r="N180" s="6" t="s">
        <v>1438</v>
      </c>
      <c r="O180" s="6" t="s">
        <v>1457</v>
      </c>
      <c r="P180" s="12" t="s">
        <v>1059</v>
      </c>
      <c r="Q180" s="15" t="str">
        <f>VLOOKUP(P180,functions!$A$2:$H$69,3,FALSE)</f>
        <v>Warehouse worker</v>
      </c>
      <c r="R180" s="15"/>
      <c r="S180" s="17">
        <f>VLOOKUP(P180,functions!$A$2:$H$69,8,FALSE)</f>
        <v>1</v>
      </c>
      <c r="T180" s="17">
        <f t="shared" ca="1" si="22"/>
        <v>6</v>
      </c>
      <c r="U180" s="18">
        <f ca="1">VLOOKUP(T180,'salary scales'!$A$1:$F$10,S180+1,FALSE)</f>
        <v>1861.13</v>
      </c>
      <c r="V180" s="23">
        <f>VLOOKUP(P180,functions!$A$2:$H$69,5,FALSE)</f>
        <v>1</v>
      </c>
      <c r="X180" s="18">
        <f t="shared" ca="1" si="23"/>
        <v>1861.13</v>
      </c>
      <c r="Y180" s="18">
        <f t="shared" ca="1" si="24"/>
        <v>148.8904</v>
      </c>
      <c r="Z180" s="18">
        <f t="shared" ca="1" si="26"/>
        <v>995.87124999999992</v>
      </c>
      <c r="AA180" s="18">
        <f t="shared" ca="1" si="27"/>
        <v>144.23757500000002</v>
      </c>
      <c r="AB180" s="18">
        <f t="shared" ca="1" si="28"/>
        <v>31.639210000000006</v>
      </c>
      <c r="AC180" s="18">
        <f t="shared" ca="1" si="29"/>
        <v>41.689312000000001</v>
      </c>
      <c r="AD180" s="18">
        <f t="shared" ca="1" si="30"/>
        <v>86.542545000000004</v>
      </c>
      <c r="AE180" s="18">
        <f t="shared" ca="1" si="31"/>
        <v>10.050102000000001</v>
      </c>
      <c r="AF180" s="18">
        <f t="shared" ca="1" si="32"/>
        <v>75.888000000000019</v>
      </c>
      <c r="AG180" t="str">
        <f t="shared" si="25"/>
        <v/>
      </c>
    </row>
    <row r="181" spans="1:33" x14ac:dyDescent="0.3">
      <c r="A181" s="2" t="s">
        <v>176</v>
      </c>
      <c r="B181" t="s">
        <v>849</v>
      </c>
      <c r="D181" t="s">
        <v>564</v>
      </c>
      <c r="E181" s="1" t="s">
        <v>410</v>
      </c>
      <c r="F181" s="1" t="s">
        <v>465</v>
      </c>
      <c r="G181" s="7">
        <v>34377</v>
      </c>
      <c r="H181" s="7">
        <v>40977</v>
      </c>
      <c r="I181" s="1" t="s">
        <v>1081</v>
      </c>
      <c r="J181" s="47">
        <v>11</v>
      </c>
      <c r="K181" s="47">
        <v>3</v>
      </c>
      <c r="L181" s="49" t="s">
        <v>1423</v>
      </c>
      <c r="M181" s="6" t="s">
        <v>1283</v>
      </c>
      <c r="N181" s="6" t="s">
        <v>1440</v>
      </c>
      <c r="O181" s="6" t="s">
        <v>1450</v>
      </c>
      <c r="P181" s="12" t="s">
        <v>1053</v>
      </c>
      <c r="Q181" s="15" t="str">
        <f>VLOOKUP(P181,functions!$A$2:$H$69,3,FALSE)</f>
        <v>Production worker</v>
      </c>
      <c r="R181" s="15"/>
      <c r="S181" s="17">
        <f>VLOOKUP(P181,functions!$A$2:$H$69,8,FALSE)</f>
        <v>2</v>
      </c>
      <c r="T181" s="17">
        <f t="shared" ca="1" si="22"/>
        <v>6</v>
      </c>
      <c r="U181" s="18">
        <f ca="1">VLOOKUP(T181,'salary scales'!$A$1:$F$10,S181+1,FALSE)</f>
        <v>1939.17</v>
      </c>
      <c r="V181" s="23">
        <f>VLOOKUP(P181,functions!$A$2:$H$69,5,FALSE)</f>
        <v>1.00064</v>
      </c>
      <c r="X181" s="18">
        <f t="shared" ca="1" si="23"/>
        <v>1940.4110688000001</v>
      </c>
      <c r="Y181" s="18">
        <f t="shared" ca="1" si="24"/>
        <v>155.232885504</v>
      </c>
      <c r="Z181" s="18">
        <f t="shared" ca="1" si="26"/>
        <v>995.87124999999992</v>
      </c>
      <c r="AA181" s="18">
        <f t="shared" ca="1" si="27"/>
        <v>150.38185783200001</v>
      </c>
      <c r="AB181" s="18">
        <f t="shared" ca="1" si="28"/>
        <v>32.986988169600004</v>
      </c>
      <c r="AC181" s="18">
        <f t="shared" ca="1" si="29"/>
        <v>43.465207941119999</v>
      </c>
      <c r="AD181" s="18">
        <f t="shared" ca="1" si="30"/>
        <v>90.229114699199997</v>
      </c>
      <c r="AE181" s="18">
        <f t="shared" ca="1" si="31"/>
        <v>10.478219771520001</v>
      </c>
      <c r="AF181" s="18">
        <f t="shared" ca="1" si="32"/>
        <v>83.745562880000023</v>
      </c>
      <c r="AG181" t="str">
        <f t="shared" si="25"/>
        <v/>
      </c>
    </row>
    <row r="182" spans="1:33" x14ac:dyDescent="0.3">
      <c r="A182" s="2" t="s">
        <v>177</v>
      </c>
      <c r="B182" t="s">
        <v>849</v>
      </c>
      <c r="D182" t="s">
        <v>564</v>
      </c>
      <c r="E182" s="1" t="s">
        <v>410</v>
      </c>
      <c r="F182" s="1" t="s">
        <v>465</v>
      </c>
      <c r="G182" s="7">
        <v>23678</v>
      </c>
      <c r="H182" s="7">
        <v>39643</v>
      </c>
      <c r="I182" s="1" t="s">
        <v>1081</v>
      </c>
      <c r="M182" s="6" t="s">
        <v>1283</v>
      </c>
      <c r="N182" s="6" t="s">
        <v>1440</v>
      </c>
      <c r="O182" s="6" t="s">
        <v>1450</v>
      </c>
      <c r="P182" s="12" t="s">
        <v>1053</v>
      </c>
      <c r="Q182" s="15" t="str">
        <f>VLOOKUP(P182,functions!$A$2:$H$69,3,FALSE)</f>
        <v>Production worker</v>
      </c>
      <c r="R182" s="15" t="s">
        <v>1082</v>
      </c>
      <c r="S182" s="17">
        <f>VLOOKUP(P182,functions!$A$2:$H$69,8,FALSE)</f>
        <v>2</v>
      </c>
      <c r="T182" s="17">
        <f t="shared" ca="1" si="22"/>
        <v>10</v>
      </c>
      <c r="U182" s="18" t="e">
        <f ca="1">VLOOKUP(T182,'salary scales'!$A$1:$F$10,S182+1,FALSE)</f>
        <v>#N/A</v>
      </c>
      <c r="V182" s="23">
        <f>VLOOKUP(P182,functions!$A$2:$H$69,5,FALSE)</f>
        <v>1.00064</v>
      </c>
      <c r="X182" s="18" t="e">
        <f t="shared" ca="1" si="23"/>
        <v>#N/A</v>
      </c>
      <c r="Y182" s="18" t="e">
        <f t="shared" ca="1" si="24"/>
        <v>#N/A</v>
      </c>
      <c r="Z182" s="18" t="e">
        <f t="shared" ca="1" si="26"/>
        <v>#N/A</v>
      </c>
      <c r="AA182" s="18" t="e">
        <f t="shared" ca="1" si="27"/>
        <v>#N/A</v>
      </c>
      <c r="AB182" s="18" t="e">
        <f t="shared" ca="1" si="28"/>
        <v>#N/A</v>
      </c>
      <c r="AC182" s="18" t="e">
        <f t="shared" ca="1" si="29"/>
        <v>#N/A</v>
      </c>
      <c r="AD182" s="18" t="e">
        <f t="shared" ca="1" si="30"/>
        <v>#N/A</v>
      </c>
      <c r="AE182" s="18" t="e">
        <f t="shared" ca="1" si="31"/>
        <v>#N/A</v>
      </c>
      <c r="AF182" s="18" t="e">
        <f t="shared" ca="1" si="32"/>
        <v>#N/A</v>
      </c>
      <c r="AG182" t="str">
        <f t="shared" si="25"/>
        <v/>
      </c>
    </row>
    <row r="183" spans="1:33" x14ac:dyDescent="0.3">
      <c r="A183" s="2" t="s">
        <v>178</v>
      </c>
      <c r="B183" t="s">
        <v>849</v>
      </c>
      <c r="D183" t="s">
        <v>706</v>
      </c>
      <c r="E183" s="1" t="s">
        <v>1467</v>
      </c>
      <c r="F183" s="1" t="s">
        <v>465</v>
      </c>
      <c r="G183" s="7">
        <v>24827</v>
      </c>
      <c r="H183" s="7">
        <v>39867</v>
      </c>
      <c r="I183" s="1" t="s">
        <v>1081</v>
      </c>
      <c r="J183" s="47">
        <v>1</v>
      </c>
      <c r="K183" s="47">
        <v>1</v>
      </c>
      <c r="L183" s="49" t="s">
        <v>1423</v>
      </c>
      <c r="M183" s="6" t="s">
        <v>1281</v>
      </c>
      <c r="N183" s="6" t="s">
        <v>1044</v>
      </c>
      <c r="O183" s="6" t="s">
        <v>1274</v>
      </c>
      <c r="P183" s="12" t="s">
        <v>1016</v>
      </c>
      <c r="Q183" s="15" t="str">
        <f>VLOOKUP(P183,functions!$A$2:$H$69,3,FALSE)</f>
        <v>PR employee</v>
      </c>
      <c r="R183" s="15"/>
      <c r="S183" s="17">
        <f>VLOOKUP(P183,functions!$A$2:$H$69,8,FALSE)</f>
        <v>4</v>
      </c>
      <c r="T183" s="17">
        <f t="shared" ca="1" si="22"/>
        <v>9</v>
      </c>
      <c r="U183" s="18">
        <f ca="1">VLOOKUP(T183,'salary scales'!$A$1:$F$10,S183+1,FALSE)</f>
        <v>2277.9499999999998</v>
      </c>
      <c r="V183" s="23">
        <f>VLOOKUP(P183,functions!$A$2:$H$69,5,FALSE)</f>
        <v>1</v>
      </c>
      <c r="X183" s="18">
        <f t="shared" ca="1" si="23"/>
        <v>2277.9499999999998</v>
      </c>
      <c r="Y183" s="18">
        <f t="shared" ca="1" si="24"/>
        <v>182.23599999999999</v>
      </c>
      <c r="Z183" s="18">
        <f t="shared" ca="1" si="26"/>
        <v>995.87124999999992</v>
      </c>
      <c r="AA183" s="18">
        <f t="shared" ca="1" si="27"/>
        <v>176.54112499999999</v>
      </c>
      <c r="AB183" s="18">
        <f t="shared" ca="1" si="28"/>
        <v>38.725149999999999</v>
      </c>
      <c r="AC183" s="18">
        <f t="shared" ca="1" si="29"/>
        <v>51.026079999999993</v>
      </c>
      <c r="AD183" s="18">
        <f t="shared" ca="1" si="30"/>
        <v>105.92467499999999</v>
      </c>
      <c r="AE183" s="18">
        <f t="shared" ca="1" si="31"/>
        <v>12.300929999999999</v>
      </c>
      <c r="AF183" s="18">
        <f t="shared" ca="1" si="32"/>
        <v>117.57</v>
      </c>
      <c r="AG183" t="str">
        <f t="shared" si="25"/>
        <v/>
      </c>
    </row>
    <row r="184" spans="1:33" x14ac:dyDescent="0.3">
      <c r="A184" s="2" t="s">
        <v>179</v>
      </c>
      <c r="B184" t="s">
        <v>849</v>
      </c>
      <c r="D184" t="s">
        <v>472</v>
      </c>
      <c r="E184" s="1" t="s">
        <v>410</v>
      </c>
      <c r="F184" s="1" t="s">
        <v>465</v>
      </c>
      <c r="G184" s="7">
        <v>30685</v>
      </c>
      <c r="H184" s="7">
        <v>41138</v>
      </c>
      <c r="I184" s="1" t="s">
        <v>1081</v>
      </c>
      <c r="J184" s="47">
        <v>60</v>
      </c>
      <c r="K184" s="47">
        <v>1</v>
      </c>
      <c r="L184" s="49" t="s">
        <v>1431</v>
      </c>
      <c r="M184" s="6" t="s">
        <v>1281</v>
      </c>
      <c r="N184" s="6" t="s">
        <v>1405</v>
      </c>
      <c r="O184" s="6" t="s">
        <v>1279</v>
      </c>
      <c r="P184" s="12" t="s">
        <v>1066</v>
      </c>
      <c r="Q184" s="15" t="str">
        <f>VLOOKUP(P184,functions!$A$2:$H$69,3,FALSE)</f>
        <v>restaurant employee</v>
      </c>
      <c r="R184" s="15"/>
      <c r="S184" s="17">
        <f>VLOOKUP(P184,functions!$A$2:$H$69,8,FALSE)</f>
        <v>2</v>
      </c>
      <c r="T184" s="17">
        <f t="shared" ca="1" si="22"/>
        <v>6</v>
      </c>
      <c r="U184" s="18">
        <f ca="1">VLOOKUP(T184,'salary scales'!$A$1:$F$10,S184+1,FALSE)</f>
        <v>1939.17</v>
      </c>
      <c r="V184" s="23">
        <f>VLOOKUP(P184,functions!$A$2:$H$69,5,FALSE)</f>
        <v>1</v>
      </c>
      <c r="X184" s="18">
        <f t="shared" ca="1" si="23"/>
        <v>1939.17</v>
      </c>
      <c r="Y184" s="18">
        <f t="shared" ca="1" si="24"/>
        <v>155.1336</v>
      </c>
      <c r="Z184" s="18">
        <f t="shared" ca="1" si="26"/>
        <v>995.87124999999992</v>
      </c>
      <c r="AA184" s="18">
        <f t="shared" ca="1" si="27"/>
        <v>150.285675</v>
      </c>
      <c r="AB184" s="18">
        <f t="shared" ca="1" si="28"/>
        <v>32.965890000000002</v>
      </c>
      <c r="AC184" s="18">
        <f t="shared" ca="1" si="29"/>
        <v>43.437407999999998</v>
      </c>
      <c r="AD184" s="18">
        <f t="shared" ca="1" si="30"/>
        <v>90.171405000000007</v>
      </c>
      <c r="AE184" s="18">
        <f t="shared" ca="1" si="31"/>
        <v>10.471518000000001</v>
      </c>
      <c r="AF184" s="18">
        <f t="shared" ca="1" si="32"/>
        <v>83.692000000000007</v>
      </c>
      <c r="AG184" t="str">
        <f t="shared" si="25"/>
        <v/>
      </c>
    </row>
    <row r="185" spans="1:33" x14ac:dyDescent="0.3">
      <c r="A185" s="2" t="s">
        <v>180</v>
      </c>
      <c r="B185" t="s">
        <v>757</v>
      </c>
      <c r="C185" t="s">
        <v>733</v>
      </c>
      <c r="D185" t="s">
        <v>428</v>
      </c>
      <c r="E185" s="1" t="s">
        <v>410</v>
      </c>
      <c r="F185" s="1" t="s">
        <v>465</v>
      </c>
      <c r="G185" s="7">
        <v>32625</v>
      </c>
      <c r="H185" s="7">
        <v>40463</v>
      </c>
      <c r="I185" s="1" t="s">
        <v>1081</v>
      </c>
      <c r="J185" s="47">
        <v>1</v>
      </c>
      <c r="K185" s="47">
        <v>1</v>
      </c>
      <c r="L185" s="49" t="s">
        <v>1422</v>
      </c>
      <c r="M185" s="6" t="s">
        <v>1283</v>
      </c>
      <c r="N185" s="6" t="s">
        <v>1440</v>
      </c>
      <c r="O185" s="6" t="s">
        <v>1450</v>
      </c>
      <c r="P185" s="12" t="s">
        <v>1053</v>
      </c>
      <c r="Q185" s="15" t="str">
        <f>VLOOKUP(P185,functions!$A$2:$H$69,3,FALSE)</f>
        <v>Production worker</v>
      </c>
      <c r="R185" s="15"/>
      <c r="S185" s="17">
        <f>VLOOKUP(P185,functions!$A$2:$H$69,8,FALSE)</f>
        <v>2</v>
      </c>
      <c r="T185" s="17">
        <f t="shared" ca="1" si="22"/>
        <v>8</v>
      </c>
      <c r="U185" s="18">
        <f ca="1">VLOOKUP(T185,'salary scales'!$A$1:$F$10,S185+1,FALSE)</f>
        <v>1939.17</v>
      </c>
      <c r="V185" s="23">
        <f>VLOOKUP(P185,functions!$A$2:$H$69,5,FALSE)</f>
        <v>1.00064</v>
      </c>
      <c r="X185" s="18">
        <f t="shared" ca="1" si="23"/>
        <v>1940.4110688000001</v>
      </c>
      <c r="Y185" s="18">
        <f t="shared" ca="1" si="24"/>
        <v>155.232885504</v>
      </c>
      <c r="Z185" s="18">
        <f t="shared" ca="1" si="26"/>
        <v>995.87124999999992</v>
      </c>
      <c r="AA185" s="18">
        <f t="shared" ca="1" si="27"/>
        <v>150.38185783200001</v>
      </c>
      <c r="AB185" s="18">
        <f t="shared" ca="1" si="28"/>
        <v>32.986988169600004</v>
      </c>
      <c r="AC185" s="18">
        <f t="shared" ca="1" si="29"/>
        <v>43.465207941119999</v>
      </c>
      <c r="AD185" s="18">
        <f t="shared" ca="1" si="30"/>
        <v>90.229114699199997</v>
      </c>
      <c r="AE185" s="18">
        <f t="shared" ca="1" si="31"/>
        <v>10.478219771520001</v>
      </c>
      <c r="AF185" s="18">
        <f t="shared" ca="1" si="32"/>
        <v>83.745562880000023</v>
      </c>
      <c r="AG185" t="str">
        <f t="shared" si="25"/>
        <v/>
      </c>
    </row>
    <row r="186" spans="1:33" x14ac:dyDescent="0.3">
      <c r="A186" s="2" t="s">
        <v>181</v>
      </c>
      <c r="B186" t="s">
        <v>756</v>
      </c>
      <c r="C186" t="s">
        <v>743</v>
      </c>
      <c r="D186" t="s">
        <v>664</v>
      </c>
      <c r="E186" s="1" t="s">
        <v>1467</v>
      </c>
      <c r="F186" s="1" t="s">
        <v>465</v>
      </c>
      <c r="G186" s="7">
        <v>22246</v>
      </c>
      <c r="H186" s="7">
        <v>39691</v>
      </c>
      <c r="I186" s="1" t="s">
        <v>1081</v>
      </c>
      <c r="M186" s="6" t="s">
        <v>1281</v>
      </c>
      <c r="N186" s="6" t="s">
        <v>1435</v>
      </c>
      <c r="O186" s="6" t="s">
        <v>1443</v>
      </c>
      <c r="P186" s="12" t="s">
        <v>1053</v>
      </c>
      <c r="Q186" s="15" t="str">
        <f>VLOOKUP(P186,functions!$A$2:$H$69,3,FALSE)</f>
        <v>Production worker</v>
      </c>
      <c r="R186" s="15"/>
      <c r="S186" s="17">
        <f>VLOOKUP(P186,functions!$A$2:$H$69,8,FALSE)</f>
        <v>2</v>
      </c>
      <c r="T186" s="17">
        <f t="shared" ca="1" si="22"/>
        <v>10</v>
      </c>
      <c r="U186" s="18" t="e">
        <f ca="1">VLOOKUP(T186,'salary scales'!$A$1:$F$10,S186+1,FALSE)</f>
        <v>#N/A</v>
      </c>
      <c r="V186" s="23">
        <f>VLOOKUP(P186,functions!$A$2:$H$69,5,FALSE)</f>
        <v>1.00064</v>
      </c>
      <c r="X186" s="18" t="e">
        <f t="shared" ca="1" si="23"/>
        <v>#N/A</v>
      </c>
      <c r="Y186" s="18" t="e">
        <f t="shared" ca="1" si="24"/>
        <v>#N/A</v>
      </c>
      <c r="Z186" s="18" t="e">
        <f t="shared" ca="1" si="26"/>
        <v>#N/A</v>
      </c>
      <c r="AA186" s="18" t="e">
        <f t="shared" ca="1" si="27"/>
        <v>#N/A</v>
      </c>
      <c r="AB186" s="18" t="e">
        <f t="shared" ca="1" si="28"/>
        <v>#N/A</v>
      </c>
      <c r="AC186" s="18" t="e">
        <f t="shared" ca="1" si="29"/>
        <v>#N/A</v>
      </c>
      <c r="AD186" s="18" t="e">
        <f t="shared" ca="1" si="30"/>
        <v>#N/A</v>
      </c>
      <c r="AE186" s="18" t="e">
        <f t="shared" ca="1" si="31"/>
        <v>#N/A</v>
      </c>
      <c r="AF186" s="18" t="e">
        <f t="shared" ca="1" si="32"/>
        <v>#N/A</v>
      </c>
      <c r="AG186" t="str">
        <f t="shared" si="25"/>
        <v/>
      </c>
    </row>
    <row r="187" spans="1:33" x14ac:dyDescent="0.3">
      <c r="A187" s="2" t="s">
        <v>182</v>
      </c>
      <c r="B187" t="s">
        <v>850</v>
      </c>
      <c r="D187" t="s">
        <v>707</v>
      </c>
      <c r="E187" s="1" t="s">
        <v>1467</v>
      </c>
      <c r="F187" s="1" t="s">
        <v>465</v>
      </c>
      <c r="G187" s="7">
        <v>24631</v>
      </c>
      <c r="H187" s="7">
        <v>40216</v>
      </c>
      <c r="I187" s="1" t="s">
        <v>1420</v>
      </c>
      <c r="J187" s="47">
        <v>2</v>
      </c>
      <c r="K187" s="47">
        <v>1</v>
      </c>
      <c r="L187" s="49" t="s">
        <v>1432</v>
      </c>
      <c r="M187" s="6" t="s">
        <v>1281</v>
      </c>
      <c r="N187" s="6" t="s">
        <v>1334</v>
      </c>
      <c r="O187" s="6" t="s">
        <v>1452</v>
      </c>
      <c r="P187" s="12" t="s">
        <v>1027</v>
      </c>
      <c r="Q187" s="15" t="str">
        <f>VLOOKUP(P187,functions!$A$2:$H$69,3,FALSE)</f>
        <v>Purchaser raw materials</v>
      </c>
      <c r="R187" s="15" t="s">
        <v>1082</v>
      </c>
      <c r="S187" s="17">
        <f>VLOOKUP(P187,functions!$A$2:$H$69,8,FALSE)</f>
        <v>2</v>
      </c>
      <c r="T187" s="17">
        <f t="shared" ca="1" si="22"/>
        <v>8</v>
      </c>
      <c r="U187" s="18">
        <f ca="1">VLOOKUP(T187,'salary scales'!$A$1:$F$10,S187+1,FALSE)</f>
        <v>1939.17</v>
      </c>
      <c r="V187" s="23">
        <f>VLOOKUP(P187,functions!$A$2:$H$69,5,FALSE)</f>
        <v>1</v>
      </c>
      <c r="X187" s="18">
        <f t="shared" ca="1" si="23"/>
        <v>1939.17</v>
      </c>
      <c r="Y187" s="18">
        <f t="shared" ca="1" si="24"/>
        <v>155.1336</v>
      </c>
      <c r="Z187" s="18">
        <f t="shared" ca="1" si="26"/>
        <v>995.87124999999992</v>
      </c>
      <c r="AA187" s="18">
        <f t="shared" ca="1" si="27"/>
        <v>150.285675</v>
      </c>
      <c r="AB187" s="18">
        <f t="shared" ca="1" si="28"/>
        <v>32.965890000000002</v>
      </c>
      <c r="AC187" s="18">
        <f t="shared" ca="1" si="29"/>
        <v>43.437407999999998</v>
      </c>
      <c r="AD187" s="18">
        <f t="shared" ca="1" si="30"/>
        <v>90.171405000000007</v>
      </c>
      <c r="AE187" s="18">
        <f t="shared" ca="1" si="31"/>
        <v>10.471518000000001</v>
      </c>
      <c r="AF187" s="18">
        <f t="shared" ca="1" si="32"/>
        <v>83.692000000000007</v>
      </c>
      <c r="AG187" t="str">
        <f t="shared" si="25"/>
        <v/>
      </c>
    </row>
    <row r="188" spans="1:33" x14ac:dyDescent="0.3">
      <c r="A188" s="2" t="s">
        <v>183</v>
      </c>
      <c r="B188" t="s">
        <v>850</v>
      </c>
      <c r="D188" t="s">
        <v>565</v>
      </c>
      <c r="E188" s="1" t="s">
        <v>410</v>
      </c>
      <c r="F188" s="1" t="s">
        <v>465</v>
      </c>
      <c r="G188" s="7">
        <v>28047</v>
      </c>
      <c r="H188" s="7">
        <v>40488</v>
      </c>
      <c r="I188" s="1" t="s">
        <v>1081</v>
      </c>
      <c r="J188" s="47">
        <v>1</v>
      </c>
      <c r="K188" s="47">
        <v>1</v>
      </c>
      <c r="L188" s="49" t="s">
        <v>1422</v>
      </c>
      <c r="M188" s="6" t="s">
        <v>1281</v>
      </c>
      <c r="N188" s="6" t="s">
        <v>1435</v>
      </c>
      <c r="O188" s="6" t="s">
        <v>1443</v>
      </c>
      <c r="P188" s="12" t="s">
        <v>1054</v>
      </c>
      <c r="Q188" s="15" t="str">
        <f>VLOOKUP(P188,functions!$A$2:$H$69,3,FALSE)</f>
        <v>Production assistant</v>
      </c>
      <c r="R188" s="15"/>
      <c r="S188" s="17">
        <f>VLOOKUP(P188,functions!$A$2:$H$69,8,FALSE)</f>
        <v>1</v>
      </c>
      <c r="T188" s="17">
        <f t="shared" ca="1" si="22"/>
        <v>8</v>
      </c>
      <c r="U188" s="18">
        <f ca="1">VLOOKUP(T188,'salary scales'!$A$1:$F$10,S188+1,FALSE)</f>
        <v>1861.13</v>
      </c>
      <c r="V188" s="23">
        <f>VLOOKUP(P188,functions!$A$2:$H$69,5,FALSE)</f>
        <v>1.00064</v>
      </c>
      <c r="X188" s="18">
        <f t="shared" ca="1" si="23"/>
        <v>1862.3211232000001</v>
      </c>
      <c r="Y188" s="18">
        <f t="shared" ca="1" si="24"/>
        <v>148.98568985600002</v>
      </c>
      <c r="Z188" s="18">
        <f t="shared" ca="1" si="26"/>
        <v>995.87124999999992</v>
      </c>
      <c r="AA188" s="18">
        <f t="shared" ca="1" si="27"/>
        <v>144.32988704800002</v>
      </c>
      <c r="AB188" s="18">
        <f t="shared" ca="1" si="28"/>
        <v>31.659459094400002</v>
      </c>
      <c r="AC188" s="18">
        <f t="shared" ca="1" si="29"/>
        <v>41.715993159680004</v>
      </c>
      <c r="AD188" s="18">
        <f t="shared" ca="1" si="30"/>
        <v>86.597932228800005</v>
      </c>
      <c r="AE188" s="18">
        <f t="shared" ca="1" si="31"/>
        <v>10.056534065280001</v>
      </c>
      <c r="AF188" s="18">
        <f t="shared" ca="1" si="32"/>
        <v>75.936568320000021</v>
      </c>
      <c r="AG188" t="str">
        <f t="shared" si="25"/>
        <v/>
      </c>
    </row>
    <row r="189" spans="1:33" x14ac:dyDescent="0.3">
      <c r="A189" s="2" t="s">
        <v>184</v>
      </c>
      <c r="B189" t="s">
        <v>851</v>
      </c>
      <c r="D189" t="s">
        <v>565</v>
      </c>
      <c r="E189" s="1" t="s">
        <v>410</v>
      </c>
      <c r="F189" s="1" t="s">
        <v>465</v>
      </c>
      <c r="G189" s="7">
        <v>24283</v>
      </c>
      <c r="H189" s="7">
        <v>41434</v>
      </c>
      <c r="I189" s="1" t="s">
        <v>1081</v>
      </c>
      <c r="M189" s="6" t="s">
        <v>1281</v>
      </c>
      <c r="N189" s="6" t="s">
        <v>1405</v>
      </c>
      <c r="O189" s="6" t="s">
        <v>1447</v>
      </c>
      <c r="P189" s="12" t="s">
        <v>1070</v>
      </c>
      <c r="Q189" s="15" t="str">
        <f>VLOOKUP(P189,functions!$A$2:$H$69,3,FALSE)</f>
        <v>Employee Technical Service</v>
      </c>
      <c r="R189" s="15" t="s">
        <v>1082</v>
      </c>
      <c r="S189" s="17">
        <f>VLOOKUP(P189,functions!$A$2:$H$69,8,FALSE)</f>
        <v>2</v>
      </c>
      <c r="T189" s="17">
        <f t="shared" ca="1" si="22"/>
        <v>5</v>
      </c>
      <c r="U189" s="18">
        <f ca="1">VLOOKUP(T189,'salary scales'!$A$1:$F$10,S189+1,FALSE)</f>
        <v>1899.07</v>
      </c>
      <c r="V189" s="23">
        <f>VLOOKUP(P189,functions!$A$2:$H$69,5,FALSE)</f>
        <v>1</v>
      </c>
      <c r="X189" s="18">
        <f t="shared" ca="1" si="23"/>
        <v>1899.07</v>
      </c>
      <c r="Y189" s="18">
        <f t="shared" ca="1" si="24"/>
        <v>151.9256</v>
      </c>
      <c r="Z189" s="18">
        <f t="shared" ca="1" si="26"/>
        <v>995.87124999999992</v>
      </c>
      <c r="AA189" s="18">
        <f t="shared" ca="1" si="27"/>
        <v>147.17792499999999</v>
      </c>
      <c r="AB189" s="18">
        <f t="shared" ca="1" si="28"/>
        <v>32.284190000000002</v>
      </c>
      <c r="AC189" s="18">
        <f t="shared" ca="1" si="29"/>
        <v>42.539167999999997</v>
      </c>
      <c r="AD189" s="18">
        <f t="shared" ca="1" si="30"/>
        <v>88.306754999999995</v>
      </c>
      <c r="AE189" s="18">
        <f t="shared" ca="1" si="31"/>
        <v>10.254977999999999</v>
      </c>
      <c r="AF189" s="18">
        <f t="shared" ca="1" si="32"/>
        <v>79.682000000000002</v>
      </c>
      <c r="AG189" t="str">
        <f t="shared" si="25"/>
        <v/>
      </c>
    </row>
    <row r="190" spans="1:33" x14ac:dyDescent="0.3">
      <c r="A190" s="2" t="s">
        <v>185</v>
      </c>
      <c r="B190" t="s">
        <v>851</v>
      </c>
      <c r="D190" t="s">
        <v>473</v>
      </c>
      <c r="E190" s="1" t="s">
        <v>410</v>
      </c>
      <c r="F190" s="1" t="s">
        <v>465</v>
      </c>
      <c r="G190" s="7">
        <v>26646</v>
      </c>
      <c r="H190" s="7">
        <v>39386</v>
      </c>
      <c r="I190" s="1" t="s">
        <v>1081</v>
      </c>
      <c r="J190" s="47">
        <v>1</v>
      </c>
      <c r="K190" s="47">
        <v>1</v>
      </c>
      <c r="L190" s="49" t="s">
        <v>1423</v>
      </c>
      <c r="M190" s="6" t="s">
        <v>1281</v>
      </c>
      <c r="N190" s="6" t="s">
        <v>1335</v>
      </c>
      <c r="O190" s="6" t="s">
        <v>1445</v>
      </c>
      <c r="P190" s="12" t="s">
        <v>1021</v>
      </c>
      <c r="Q190" s="15" t="str">
        <f>VLOOKUP(P190,functions!$A$2:$H$69,3,FALSE)</f>
        <v>In-house sales employee</v>
      </c>
      <c r="R190" s="15"/>
      <c r="S190" s="17">
        <f>VLOOKUP(P190,functions!$A$2:$H$69,8,FALSE)</f>
        <v>3</v>
      </c>
      <c r="T190" s="17">
        <f t="shared" ca="1" si="22"/>
        <v>11</v>
      </c>
      <c r="U190" s="18" t="e">
        <f ca="1">VLOOKUP(T190,'salary scales'!$A$1:$F$10,S190+1,FALSE)</f>
        <v>#N/A</v>
      </c>
      <c r="V190" s="23">
        <f>VLOOKUP(P190,functions!$A$2:$H$69,5,FALSE)</f>
        <v>0.6</v>
      </c>
      <c r="X190" s="18" t="e">
        <f t="shared" ca="1" si="23"/>
        <v>#N/A</v>
      </c>
      <c r="Y190" s="18" t="e">
        <f t="shared" ca="1" si="24"/>
        <v>#N/A</v>
      </c>
      <c r="Z190" s="18" t="e">
        <f t="shared" ca="1" si="26"/>
        <v>#N/A</v>
      </c>
      <c r="AA190" s="18" t="e">
        <f t="shared" ca="1" si="27"/>
        <v>#N/A</v>
      </c>
      <c r="AB190" s="18" t="e">
        <f t="shared" ca="1" si="28"/>
        <v>#N/A</v>
      </c>
      <c r="AC190" s="18" t="e">
        <f t="shared" ca="1" si="29"/>
        <v>#N/A</v>
      </c>
      <c r="AD190" s="18" t="e">
        <f t="shared" ca="1" si="30"/>
        <v>#N/A</v>
      </c>
      <c r="AE190" s="18" t="e">
        <f t="shared" ca="1" si="31"/>
        <v>#N/A</v>
      </c>
      <c r="AF190" s="18" t="e">
        <f t="shared" ca="1" si="32"/>
        <v>#N/A</v>
      </c>
      <c r="AG190" t="str">
        <f t="shared" si="25"/>
        <v/>
      </c>
    </row>
    <row r="191" spans="1:33" x14ac:dyDescent="0.3">
      <c r="A191" s="2" t="s">
        <v>186</v>
      </c>
      <c r="B191" t="s">
        <v>852</v>
      </c>
      <c r="D191" t="s">
        <v>567</v>
      </c>
      <c r="E191" s="1" t="s">
        <v>410</v>
      </c>
      <c r="F191" s="1" t="s">
        <v>465</v>
      </c>
      <c r="G191" s="7">
        <v>30128</v>
      </c>
      <c r="H191" s="7">
        <v>39978</v>
      </c>
      <c r="I191" s="1" t="s">
        <v>1081</v>
      </c>
      <c r="J191" s="47">
        <v>1</v>
      </c>
      <c r="K191" s="47">
        <v>1</v>
      </c>
      <c r="L191" s="49" t="s">
        <v>1422</v>
      </c>
      <c r="M191" s="6" t="s">
        <v>1281</v>
      </c>
      <c r="N191" s="6" t="s">
        <v>1438</v>
      </c>
      <c r="O191" s="6" t="s">
        <v>1448</v>
      </c>
      <c r="P191" s="12" t="s">
        <v>1060</v>
      </c>
      <c r="Q191" s="15" t="str">
        <f>VLOOKUP(P191,functions!$A$2:$H$69,3,FALSE)</f>
        <v>Logistics employee loading and unloading</v>
      </c>
      <c r="R191" s="15"/>
      <c r="S191" s="17">
        <f>VLOOKUP(P191,functions!$A$2:$H$69,8,FALSE)</f>
        <v>1</v>
      </c>
      <c r="T191" s="17">
        <f t="shared" ca="1" si="22"/>
        <v>9</v>
      </c>
      <c r="U191" s="18">
        <f ca="1">VLOOKUP(T191,'salary scales'!$A$1:$F$10,S191+1,FALSE)</f>
        <v>1861.13</v>
      </c>
      <c r="V191" s="23">
        <f>VLOOKUP(P191,functions!$A$2:$H$69,5,FALSE)</f>
        <v>1</v>
      </c>
      <c r="X191" s="18">
        <f t="shared" ca="1" si="23"/>
        <v>1861.13</v>
      </c>
      <c r="Y191" s="18">
        <f t="shared" ca="1" si="24"/>
        <v>148.8904</v>
      </c>
      <c r="Z191" s="18">
        <f t="shared" ca="1" si="26"/>
        <v>995.87124999999992</v>
      </c>
      <c r="AA191" s="18">
        <f t="shared" ca="1" si="27"/>
        <v>144.23757500000002</v>
      </c>
      <c r="AB191" s="18">
        <f t="shared" ca="1" si="28"/>
        <v>31.639210000000006</v>
      </c>
      <c r="AC191" s="18">
        <f t="shared" ca="1" si="29"/>
        <v>41.689312000000001</v>
      </c>
      <c r="AD191" s="18">
        <f t="shared" ca="1" si="30"/>
        <v>86.542545000000004</v>
      </c>
      <c r="AE191" s="18">
        <f t="shared" ca="1" si="31"/>
        <v>10.050102000000001</v>
      </c>
      <c r="AF191" s="18">
        <f t="shared" ca="1" si="32"/>
        <v>75.888000000000019</v>
      </c>
      <c r="AG191" t="str">
        <f t="shared" si="25"/>
        <v/>
      </c>
    </row>
    <row r="192" spans="1:33" x14ac:dyDescent="0.3">
      <c r="A192" s="2" t="s">
        <v>187</v>
      </c>
      <c r="B192" t="s">
        <v>852</v>
      </c>
      <c r="D192" t="s">
        <v>708</v>
      </c>
      <c r="E192" s="1" t="s">
        <v>1467</v>
      </c>
      <c r="F192" s="1" t="s">
        <v>466</v>
      </c>
      <c r="G192" s="7">
        <v>30317</v>
      </c>
      <c r="H192" s="7">
        <v>41083</v>
      </c>
      <c r="I192" s="1" t="s">
        <v>1081</v>
      </c>
      <c r="J192" s="47">
        <v>8</v>
      </c>
      <c r="K192" s="47">
        <v>1</v>
      </c>
      <c r="L192" s="49" t="s">
        <v>1290</v>
      </c>
      <c r="M192" s="6" t="s">
        <v>1281</v>
      </c>
      <c r="N192" s="6" t="s">
        <v>1435</v>
      </c>
      <c r="O192" s="6" t="s">
        <v>1446</v>
      </c>
      <c r="P192" s="12" t="s">
        <v>1053</v>
      </c>
      <c r="Q192" s="15" t="str">
        <f>VLOOKUP(P192,functions!$A$2:$H$69,3,FALSE)</f>
        <v>Production worker</v>
      </c>
      <c r="R192" s="15"/>
      <c r="S192" s="17">
        <f>VLOOKUP(P192,functions!$A$2:$H$69,8,FALSE)</f>
        <v>2</v>
      </c>
      <c r="T192" s="17">
        <f t="shared" ca="1" si="22"/>
        <v>6</v>
      </c>
      <c r="U192" s="18">
        <f ca="1">VLOOKUP(T192,'salary scales'!$A$1:$F$10,S192+1,FALSE)</f>
        <v>1939.17</v>
      </c>
      <c r="V192" s="23">
        <f>VLOOKUP(P192,functions!$A$2:$H$69,5,FALSE)</f>
        <v>1.00064</v>
      </c>
      <c r="X192" s="18">
        <f t="shared" ca="1" si="23"/>
        <v>1940.4110688000001</v>
      </c>
      <c r="Y192" s="18">
        <f t="shared" ca="1" si="24"/>
        <v>155.232885504</v>
      </c>
      <c r="Z192" s="18">
        <f t="shared" ca="1" si="26"/>
        <v>995.87124999999992</v>
      </c>
      <c r="AA192" s="18">
        <f t="shared" ca="1" si="27"/>
        <v>150.38185783200001</v>
      </c>
      <c r="AB192" s="18">
        <f t="shared" ca="1" si="28"/>
        <v>32.986988169600004</v>
      </c>
      <c r="AC192" s="18">
        <f t="shared" ca="1" si="29"/>
        <v>43.465207941119999</v>
      </c>
      <c r="AD192" s="18">
        <f t="shared" ca="1" si="30"/>
        <v>90.229114699199997</v>
      </c>
      <c r="AE192" s="18">
        <f t="shared" ca="1" si="31"/>
        <v>10.478219771520001</v>
      </c>
      <c r="AF192" s="18">
        <f t="shared" ca="1" si="32"/>
        <v>83.745562880000023</v>
      </c>
      <c r="AG192" t="str">
        <f t="shared" si="25"/>
        <v/>
      </c>
    </row>
    <row r="193" spans="1:33" x14ac:dyDescent="0.3">
      <c r="A193" s="2" t="s">
        <v>188</v>
      </c>
      <c r="B193" t="s">
        <v>852</v>
      </c>
      <c r="D193" t="s">
        <v>566</v>
      </c>
      <c r="E193" s="1" t="s">
        <v>410</v>
      </c>
      <c r="F193" s="1" t="s">
        <v>465</v>
      </c>
      <c r="G193" s="7">
        <v>20940</v>
      </c>
      <c r="H193" s="7">
        <v>39510</v>
      </c>
      <c r="I193" s="1" t="s">
        <v>1081</v>
      </c>
      <c r="M193" s="6" t="s">
        <v>1281</v>
      </c>
      <c r="N193" s="6" t="s">
        <v>1435</v>
      </c>
      <c r="O193" s="6" t="s">
        <v>1443</v>
      </c>
      <c r="P193" s="12" t="s">
        <v>1052</v>
      </c>
      <c r="Q193" s="15" t="str">
        <f>VLOOKUP(P193,functions!$A$2:$H$69,3,FALSE)</f>
        <v>Team leader</v>
      </c>
      <c r="R193" s="15" t="s">
        <v>1083</v>
      </c>
      <c r="S193" s="17">
        <f>VLOOKUP(P193,functions!$A$2:$H$69,8,FALSE)</f>
        <v>3</v>
      </c>
      <c r="T193" s="17">
        <f t="shared" ca="1" si="22"/>
        <v>10</v>
      </c>
      <c r="U193" s="18" t="e">
        <f ca="1">VLOOKUP(T193,'salary scales'!$A$1:$F$10,S193+1,FALSE)</f>
        <v>#N/A</v>
      </c>
      <c r="V193" s="23">
        <f>VLOOKUP(P193,functions!$A$2:$H$69,5,FALSE)</f>
        <v>1.00064</v>
      </c>
      <c r="X193" s="18" t="e">
        <f t="shared" ca="1" si="23"/>
        <v>#N/A</v>
      </c>
      <c r="Y193" s="18" t="e">
        <f t="shared" ca="1" si="24"/>
        <v>#N/A</v>
      </c>
      <c r="Z193" s="18" t="e">
        <f t="shared" ca="1" si="26"/>
        <v>#N/A</v>
      </c>
      <c r="AA193" s="18" t="e">
        <f t="shared" ca="1" si="27"/>
        <v>#N/A</v>
      </c>
      <c r="AB193" s="18" t="e">
        <f t="shared" ca="1" si="28"/>
        <v>#N/A</v>
      </c>
      <c r="AC193" s="18" t="e">
        <f t="shared" ca="1" si="29"/>
        <v>#N/A</v>
      </c>
      <c r="AD193" s="18" t="e">
        <f t="shared" ca="1" si="30"/>
        <v>#N/A</v>
      </c>
      <c r="AE193" s="18" t="e">
        <f t="shared" ca="1" si="31"/>
        <v>#N/A</v>
      </c>
      <c r="AF193" s="18" t="e">
        <f t="shared" ca="1" si="32"/>
        <v>#N/A</v>
      </c>
      <c r="AG193" t="str">
        <f t="shared" si="25"/>
        <v/>
      </c>
    </row>
    <row r="194" spans="1:33" x14ac:dyDescent="0.3">
      <c r="A194" s="2" t="s">
        <v>189</v>
      </c>
      <c r="B194" t="s">
        <v>852</v>
      </c>
      <c r="D194" t="s">
        <v>474</v>
      </c>
      <c r="E194" s="1" t="s">
        <v>410</v>
      </c>
      <c r="F194" s="1" t="s">
        <v>465</v>
      </c>
      <c r="G194" s="7">
        <v>22532</v>
      </c>
      <c r="H194" s="7">
        <v>39400</v>
      </c>
      <c r="I194" s="1" t="s">
        <v>1420</v>
      </c>
      <c r="J194" s="47">
        <v>2</v>
      </c>
      <c r="K194" s="47">
        <v>1</v>
      </c>
      <c r="L194" s="49" t="s">
        <v>1424</v>
      </c>
      <c r="M194" s="6" t="s">
        <v>1281</v>
      </c>
      <c r="N194" s="6" t="s">
        <v>1042</v>
      </c>
      <c r="O194" s="6" t="s">
        <v>1455</v>
      </c>
      <c r="P194" s="12" t="s">
        <v>1007</v>
      </c>
      <c r="Q194" s="15" t="str">
        <f>VLOOKUP(P194,functions!$A$2:$H$69,3,FALSE)</f>
        <v>Website administrator</v>
      </c>
      <c r="R194" s="15"/>
      <c r="S194" s="17">
        <f>VLOOKUP(P194,functions!$A$2:$H$69,8,FALSE)</f>
        <v>3</v>
      </c>
      <c r="T194" s="17">
        <f t="shared" ref="T194:T257" ca="1" si="33">YEAR(TODAY())-YEAR(H194)</f>
        <v>11</v>
      </c>
      <c r="U194" s="18" t="e">
        <f ca="1">VLOOKUP(T194,'salary scales'!$A$1:$F$10,S194+1,FALSE)</f>
        <v>#N/A</v>
      </c>
      <c r="V194" s="23">
        <f>VLOOKUP(P194,functions!$A$2:$H$69,5,FALSE)</f>
        <v>1</v>
      </c>
      <c r="X194" s="18" t="e">
        <f t="shared" ref="X194:X257" ca="1" si="34">IF(W194="",U194*V194,W194)</f>
        <v>#N/A</v>
      </c>
      <c r="Y194" s="18" t="e">
        <f t="shared" ref="Y194:Y257" ca="1" si="35">$Y$415*X194</f>
        <v>#N/A</v>
      </c>
      <c r="Z194" s="18" t="e">
        <f t="shared" ca="1" si="26"/>
        <v>#N/A</v>
      </c>
      <c r="AA194" s="18" t="e">
        <f t="shared" ca="1" si="27"/>
        <v>#N/A</v>
      </c>
      <c r="AB194" s="18" t="e">
        <f t="shared" ca="1" si="28"/>
        <v>#N/A</v>
      </c>
      <c r="AC194" s="18" t="e">
        <f t="shared" ca="1" si="29"/>
        <v>#N/A</v>
      </c>
      <c r="AD194" s="18" t="e">
        <f t="shared" ca="1" si="30"/>
        <v>#N/A</v>
      </c>
      <c r="AE194" s="18" t="e">
        <f t="shared" ca="1" si="31"/>
        <v>#N/A</v>
      </c>
      <c r="AF194" s="18" t="e">
        <f t="shared" ca="1" si="32"/>
        <v>#N/A</v>
      </c>
      <c r="AG194" t="str">
        <f t="shared" ref="AG194:AG257" si="36">IF(G194&lt;23012,IF(H194&gt;41275,1,""),"")</f>
        <v/>
      </c>
    </row>
    <row r="195" spans="1:33" x14ac:dyDescent="0.3">
      <c r="A195" s="2" t="s">
        <v>190</v>
      </c>
      <c r="B195" t="s">
        <v>843</v>
      </c>
      <c r="D195" t="s">
        <v>704</v>
      </c>
      <c r="E195" s="1" t="s">
        <v>1467</v>
      </c>
      <c r="F195" s="1" t="s">
        <v>465</v>
      </c>
      <c r="G195" s="7">
        <v>20099</v>
      </c>
      <c r="H195" s="7">
        <v>39708</v>
      </c>
      <c r="I195" s="1" t="s">
        <v>1081</v>
      </c>
      <c r="M195" s="6" t="s">
        <v>1281</v>
      </c>
      <c r="N195" s="6" t="s">
        <v>1435</v>
      </c>
      <c r="O195" s="6" t="s">
        <v>1443</v>
      </c>
      <c r="P195" s="12" t="s">
        <v>1053</v>
      </c>
      <c r="Q195" s="15" t="str">
        <f>VLOOKUP(P195,functions!$A$2:$H$69,3,FALSE)</f>
        <v>Production worker</v>
      </c>
      <c r="R195" s="15"/>
      <c r="S195" s="17">
        <f>VLOOKUP(P195,functions!$A$2:$H$69,8,FALSE)</f>
        <v>2</v>
      </c>
      <c r="T195" s="17">
        <f t="shared" ca="1" si="33"/>
        <v>10</v>
      </c>
      <c r="U195" s="18" t="e">
        <f ca="1">VLOOKUP(T195,'salary scales'!$A$1:$F$10,S195+1,FALSE)</f>
        <v>#N/A</v>
      </c>
      <c r="V195" s="23">
        <f>VLOOKUP(P195,functions!$A$2:$H$69,5,FALSE)</f>
        <v>1.00064</v>
      </c>
      <c r="X195" s="18" t="e">
        <f t="shared" ca="1" si="34"/>
        <v>#N/A</v>
      </c>
      <c r="Y195" s="18" t="e">
        <f t="shared" ca="1" si="35"/>
        <v>#N/A</v>
      </c>
      <c r="Z195" s="18" t="e">
        <f t="shared" ca="1" si="26"/>
        <v>#N/A</v>
      </c>
      <c r="AA195" s="18" t="e">
        <f t="shared" ca="1" si="27"/>
        <v>#N/A</v>
      </c>
      <c r="AB195" s="18" t="e">
        <f t="shared" ca="1" si="28"/>
        <v>#N/A</v>
      </c>
      <c r="AC195" s="18" t="e">
        <f t="shared" ca="1" si="29"/>
        <v>#N/A</v>
      </c>
      <c r="AD195" s="18" t="e">
        <f t="shared" ca="1" si="30"/>
        <v>#N/A</v>
      </c>
      <c r="AE195" s="18" t="e">
        <f t="shared" ca="1" si="31"/>
        <v>#N/A</v>
      </c>
      <c r="AF195" s="18" t="e">
        <f t="shared" ca="1" si="32"/>
        <v>#N/A</v>
      </c>
      <c r="AG195" t="str">
        <f t="shared" si="36"/>
        <v/>
      </c>
    </row>
    <row r="196" spans="1:33" x14ac:dyDescent="0.3">
      <c r="A196" s="2" t="s">
        <v>191</v>
      </c>
      <c r="B196" t="s">
        <v>843</v>
      </c>
      <c r="D196" t="s">
        <v>501</v>
      </c>
      <c r="E196" s="1" t="s">
        <v>410</v>
      </c>
      <c r="F196" s="1" t="s">
        <v>465</v>
      </c>
      <c r="G196" s="7">
        <v>26206</v>
      </c>
      <c r="H196" s="7">
        <v>40854</v>
      </c>
      <c r="I196" s="1" t="s">
        <v>1081</v>
      </c>
      <c r="J196" s="47">
        <v>3</v>
      </c>
      <c r="K196" s="47">
        <v>1</v>
      </c>
      <c r="L196" s="49" t="s">
        <v>1423</v>
      </c>
      <c r="M196" s="6" t="s">
        <v>1283</v>
      </c>
      <c r="N196" s="6" t="s">
        <v>1439</v>
      </c>
      <c r="O196" s="6" t="s">
        <v>1448</v>
      </c>
      <c r="P196" s="12" t="s">
        <v>1060</v>
      </c>
      <c r="Q196" s="15" t="str">
        <f>VLOOKUP(P196,functions!$A$2:$H$69,3,FALSE)</f>
        <v>Logistics employee loading and unloading</v>
      </c>
      <c r="R196" s="15" t="s">
        <v>1082</v>
      </c>
      <c r="S196" s="17">
        <f>VLOOKUP(P196,functions!$A$2:$H$69,8,FALSE)</f>
        <v>1</v>
      </c>
      <c r="T196" s="17">
        <f t="shared" ca="1" si="33"/>
        <v>7</v>
      </c>
      <c r="U196" s="18">
        <f ca="1">VLOOKUP(T196,'salary scales'!$A$1:$F$10,S196+1,FALSE)</f>
        <v>1861.13</v>
      </c>
      <c r="V196" s="23">
        <f>VLOOKUP(P196,functions!$A$2:$H$69,5,FALSE)</f>
        <v>1</v>
      </c>
      <c r="X196" s="18">
        <f t="shared" ca="1" si="34"/>
        <v>1861.13</v>
      </c>
      <c r="Y196" s="18">
        <f t="shared" ca="1" si="35"/>
        <v>148.8904</v>
      </c>
      <c r="Z196" s="18">
        <f t="shared" ca="1" si="26"/>
        <v>995.87124999999992</v>
      </c>
      <c r="AA196" s="18">
        <f t="shared" ca="1" si="27"/>
        <v>144.23757500000002</v>
      </c>
      <c r="AB196" s="18">
        <f t="shared" ca="1" si="28"/>
        <v>31.639210000000006</v>
      </c>
      <c r="AC196" s="18">
        <f t="shared" ca="1" si="29"/>
        <v>41.689312000000001</v>
      </c>
      <c r="AD196" s="18">
        <f t="shared" ca="1" si="30"/>
        <v>86.542545000000004</v>
      </c>
      <c r="AE196" s="18">
        <f t="shared" ca="1" si="31"/>
        <v>10.050102000000001</v>
      </c>
      <c r="AF196" s="18">
        <f t="shared" ca="1" si="32"/>
        <v>75.888000000000019</v>
      </c>
      <c r="AG196" t="str">
        <f t="shared" si="36"/>
        <v/>
      </c>
    </row>
    <row r="197" spans="1:33" x14ac:dyDescent="0.3">
      <c r="A197" s="2" t="s">
        <v>192</v>
      </c>
      <c r="B197" t="s">
        <v>858</v>
      </c>
      <c r="D197" t="s">
        <v>712</v>
      </c>
      <c r="E197" s="1" t="s">
        <v>1467</v>
      </c>
      <c r="F197" s="1" t="s">
        <v>465</v>
      </c>
      <c r="G197" s="7">
        <v>20738</v>
      </c>
      <c r="H197" s="7">
        <v>39885</v>
      </c>
      <c r="I197" s="1" t="s">
        <v>1081</v>
      </c>
      <c r="M197" s="6" t="s">
        <v>1281</v>
      </c>
      <c r="N197" s="6" t="s">
        <v>1435</v>
      </c>
      <c r="O197" s="6" t="s">
        <v>1443</v>
      </c>
      <c r="P197" s="12" t="s">
        <v>1054</v>
      </c>
      <c r="Q197" s="15" t="str">
        <f>VLOOKUP(P197,functions!$A$2:$H$69,3,FALSE)</f>
        <v>Production assistant</v>
      </c>
      <c r="R197" s="15"/>
      <c r="S197" s="17">
        <f>VLOOKUP(P197,functions!$A$2:$H$69,8,FALSE)</f>
        <v>1</v>
      </c>
      <c r="T197" s="17">
        <f t="shared" ca="1" si="33"/>
        <v>9</v>
      </c>
      <c r="U197" s="18">
        <f ca="1">VLOOKUP(T197,'salary scales'!$A$1:$F$10,S197+1,FALSE)</f>
        <v>1861.13</v>
      </c>
      <c r="V197" s="23">
        <f>VLOOKUP(P197,functions!$A$2:$H$69,5,FALSE)</f>
        <v>1.00064</v>
      </c>
      <c r="X197" s="18">
        <f t="shared" ca="1" si="34"/>
        <v>1862.3211232000001</v>
      </c>
      <c r="Y197" s="18">
        <f t="shared" ca="1" si="35"/>
        <v>148.98568985600002</v>
      </c>
      <c r="Z197" s="18">
        <f t="shared" ref="Z197:Z260" ca="1" si="37">IF(X197&lt;$Z$415,$Z$414*X197,$Z$414*$Z$415)</f>
        <v>995.87124999999992</v>
      </c>
      <c r="AA197" s="18">
        <f t="shared" ref="AA197:AA260" ca="1" si="38">$AA$415*X197</f>
        <v>144.32988704800002</v>
      </c>
      <c r="AB197" s="18">
        <f t="shared" ref="AB197:AB260" ca="1" si="39">$AB$415*X197</f>
        <v>31.659459094400002</v>
      </c>
      <c r="AC197" s="18">
        <f t="shared" ref="AC197:AC260" ca="1" si="40">$AC$415*X197</f>
        <v>41.715993159680004</v>
      </c>
      <c r="AD197" s="18">
        <f t="shared" ref="AD197:AD260" ca="1" si="41">$AD$415*X197</f>
        <v>86.597932228800005</v>
      </c>
      <c r="AE197" s="18">
        <f t="shared" ref="AE197:AE260" ca="1" si="42">$AE$415*X197</f>
        <v>10.056534065280001</v>
      </c>
      <c r="AF197" s="18">
        <f t="shared" ref="AF197:AF260" ca="1" si="43">$AF$415*(X197-(V197*$AF$414))</f>
        <v>75.936568320000021</v>
      </c>
      <c r="AG197" t="str">
        <f t="shared" si="36"/>
        <v/>
      </c>
    </row>
    <row r="198" spans="1:33" x14ac:dyDescent="0.3">
      <c r="A198" s="2" t="s">
        <v>193</v>
      </c>
      <c r="B198" t="s">
        <v>859</v>
      </c>
      <c r="D198" t="s">
        <v>713</v>
      </c>
      <c r="E198" s="1" t="s">
        <v>1467</v>
      </c>
      <c r="F198" s="1" t="s">
        <v>465</v>
      </c>
      <c r="G198" s="7">
        <v>22330</v>
      </c>
      <c r="H198" s="7">
        <v>40738</v>
      </c>
      <c r="I198" s="1" t="s">
        <v>1081</v>
      </c>
      <c r="J198" s="47">
        <v>4</v>
      </c>
      <c r="K198" s="47">
        <v>2</v>
      </c>
      <c r="L198" s="49" t="s">
        <v>1422</v>
      </c>
      <c r="M198" s="6" t="s">
        <v>1281</v>
      </c>
      <c r="N198" s="6" t="s">
        <v>1435</v>
      </c>
      <c r="O198" s="6" t="s">
        <v>1446</v>
      </c>
      <c r="P198" s="12" t="s">
        <v>1052</v>
      </c>
      <c r="Q198" s="15" t="str">
        <f>VLOOKUP(P198,functions!$A$2:$H$69,3,FALSE)</f>
        <v>Team leader</v>
      </c>
      <c r="R198" s="15" t="s">
        <v>1083</v>
      </c>
      <c r="S198" s="17">
        <f>VLOOKUP(P198,functions!$A$2:$H$69,8,FALSE)</f>
        <v>3</v>
      </c>
      <c r="T198" s="17">
        <f t="shared" ca="1" si="33"/>
        <v>7</v>
      </c>
      <c r="U198" s="18">
        <f ca="1">VLOOKUP(T198,'salary scales'!$A$1:$F$10,S198+1,FALSE)</f>
        <v>2074.52</v>
      </c>
      <c r="V198" s="23">
        <f>VLOOKUP(P198,functions!$A$2:$H$69,5,FALSE)</f>
        <v>1.00064</v>
      </c>
      <c r="X198" s="18">
        <f t="shared" ca="1" si="34"/>
        <v>2075.8476928</v>
      </c>
      <c r="Y198" s="18">
        <f t="shared" ca="1" si="35"/>
        <v>166.067815424</v>
      </c>
      <c r="Z198" s="18">
        <f t="shared" ca="1" si="37"/>
        <v>995.87124999999992</v>
      </c>
      <c r="AA198" s="18">
        <f t="shared" ca="1" si="38"/>
        <v>160.87819619199999</v>
      </c>
      <c r="AB198" s="18">
        <f t="shared" ca="1" si="39"/>
        <v>35.289410777600004</v>
      </c>
      <c r="AC198" s="18">
        <f t="shared" ca="1" si="40"/>
        <v>46.498988318720002</v>
      </c>
      <c r="AD198" s="18">
        <f t="shared" ca="1" si="41"/>
        <v>96.5269177152</v>
      </c>
      <c r="AE198" s="18">
        <f t="shared" ca="1" si="42"/>
        <v>11.20957754112</v>
      </c>
      <c r="AF198" s="18">
        <f t="shared" ca="1" si="43"/>
        <v>97.289225280000011</v>
      </c>
      <c r="AG198" t="str">
        <f t="shared" si="36"/>
        <v/>
      </c>
    </row>
    <row r="199" spans="1:33" x14ac:dyDescent="0.3">
      <c r="A199" s="2" t="s">
        <v>194</v>
      </c>
      <c r="B199" t="s">
        <v>861</v>
      </c>
      <c r="D199" t="s">
        <v>714</v>
      </c>
      <c r="E199" s="1" t="s">
        <v>1467</v>
      </c>
      <c r="F199" s="1" t="s">
        <v>465</v>
      </c>
      <c r="G199" s="7">
        <v>33721</v>
      </c>
      <c r="H199" s="7">
        <v>41224</v>
      </c>
      <c r="I199" s="1" t="s">
        <v>1081</v>
      </c>
      <c r="J199" s="47">
        <v>3</v>
      </c>
      <c r="K199" s="47">
        <v>1</v>
      </c>
      <c r="L199" s="49" t="s">
        <v>1422</v>
      </c>
      <c r="M199" s="6" t="s">
        <v>1281</v>
      </c>
      <c r="N199" s="6" t="s">
        <v>1336</v>
      </c>
      <c r="O199" s="6" t="s">
        <v>1461</v>
      </c>
      <c r="P199" s="12" t="s">
        <v>1010</v>
      </c>
      <c r="Q199" s="15" t="str">
        <f>VLOOKUP(P199,functions!$A$2:$H$69,3,FALSE)</f>
        <v>Administrative Employee Creditors</v>
      </c>
      <c r="R199" s="15"/>
      <c r="S199" s="17">
        <f>VLOOKUP(P199,functions!$A$2:$H$69,8,FALSE)</f>
        <v>3</v>
      </c>
      <c r="T199" s="17">
        <f t="shared" ca="1" si="33"/>
        <v>6</v>
      </c>
      <c r="U199" s="18">
        <f ca="1">VLOOKUP(T199,'salary scales'!$A$1:$F$10,S199+1,FALSE)</f>
        <v>2025.09</v>
      </c>
      <c r="V199" s="23">
        <f>VLOOKUP(P199,functions!$A$2:$H$69,5,FALSE)</f>
        <v>1</v>
      </c>
      <c r="X199" s="18">
        <f t="shared" ca="1" si="34"/>
        <v>2025.09</v>
      </c>
      <c r="Y199" s="18">
        <f t="shared" ca="1" si="35"/>
        <v>162.00719999999998</v>
      </c>
      <c r="Z199" s="18">
        <f t="shared" ca="1" si="37"/>
        <v>995.87124999999992</v>
      </c>
      <c r="AA199" s="18">
        <f t="shared" ca="1" si="38"/>
        <v>156.94447499999998</v>
      </c>
      <c r="AB199" s="18">
        <f t="shared" ca="1" si="39"/>
        <v>34.42653</v>
      </c>
      <c r="AC199" s="18">
        <f t="shared" ca="1" si="40"/>
        <v>45.362015999999997</v>
      </c>
      <c r="AD199" s="18">
        <f t="shared" ca="1" si="41"/>
        <v>94.166685000000001</v>
      </c>
      <c r="AE199" s="18">
        <f t="shared" ca="1" si="42"/>
        <v>10.935486000000001</v>
      </c>
      <c r="AF199" s="18">
        <f t="shared" ca="1" si="43"/>
        <v>92.283999999999992</v>
      </c>
      <c r="AG199" t="str">
        <f t="shared" si="36"/>
        <v/>
      </c>
    </row>
    <row r="200" spans="1:33" x14ac:dyDescent="0.3">
      <c r="A200" s="2" t="s">
        <v>195</v>
      </c>
      <c r="B200" t="s">
        <v>861</v>
      </c>
      <c r="D200" t="s">
        <v>715</v>
      </c>
      <c r="E200" s="1" t="s">
        <v>1467</v>
      </c>
      <c r="F200" s="1" t="s">
        <v>465</v>
      </c>
      <c r="G200" s="7">
        <v>31451</v>
      </c>
      <c r="H200" s="7">
        <v>40739</v>
      </c>
      <c r="I200" s="1" t="s">
        <v>1081</v>
      </c>
      <c r="M200" s="6" t="s">
        <v>1281</v>
      </c>
      <c r="N200" s="6" t="s">
        <v>1435</v>
      </c>
      <c r="O200" s="6" t="s">
        <v>1446</v>
      </c>
      <c r="P200" s="12" t="s">
        <v>1054</v>
      </c>
      <c r="Q200" s="15" t="str">
        <f>VLOOKUP(P200,functions!$A$2:$H$69,3,FALSE)</f>
        <v>Production assistant</v>
      </c>
      <c r="R200" s="15"/>
      <c r="S200" s="17">
        <f>VLOOKUP(P200,functions!$A$2:$H$69,8,FALSE)</f>
        <v>1</v>
      </c>
      <c r="T200" s="17">
        <f t="shared" ca="1" si="33"/>
        <v>7</v>
      </c>
      <c r="U200" s="18">
        <f ca="1">VLOOKUP(T200,'salary scales'!$A$1:$F$10,S200+1,FALSE)</f>
        <v>1861.13</v>
      </c>
      <c r="V200" s="23">
        <f>VLOOKUP(P200,functions!$A$2:$H$69,5,FALSE)</f>
        <v>1.00064</v>
      </c>
      <c r="X200" s="18">
        <f t="shared" ca="1" si="34"/>
        <v>1862.3211232000001</v>
      </c>
      <c r="Y200" s="18">
        <f t="shared" ca="1" si="35"/>
        <v>148.98568985600002</v>
      </c>
      <c r="Z200" s="18">
        <f t="shared" ca="1" si="37"/>
        <v>995.87124999999992</v>
      </c>
      <c r="AA200" s="18">
        <f t="shared" ca="1" si="38"/>
        <v>144.32988704800002</v>
      </c>
      <c r="AB200" s="18">
        <f t="shared" ca="1" si="39"/>
        <v>31.659459094400002</v>
      </c>
      <c r="AC200" s="18">
        <f t="shared" ca="1" si="40"/>
        <v>41.715993159680004</v>
      </c>
      <c r="AD200" s="18">
        <f t="shared" ca="1" si="41"/>
        <v>86.597932228800005</v>
      </c>
      <c r="AE200" s="18">
        <f t="shared" ca="1" si="42"/>
        <v>10.056534065280001</v>
      </c>
      <c r="AF200" s="18">
        <f t="shared" ca="1" si="43"/>
        <v>75.936568320000021</v>
      </c>
      <c r="AG200" t="str">
        <f t="shared" si="36"/>
        <v/>
      </c>
    </row>
    <row r="201" spans="1:33" x14ac:dyDescent="0.3">
      <c r="A201" s="2" t="s">
        <v>196</v>
      </c>
      <c r="B201" t="s">
        <v>862</v>
      </c>
      <c r="D201" t="s">
        <v>717</v>
      </c>
      <c r="E201" s="1" t="s">
        <v>1467</v>
      </c>
      <c r="F201" s="1" t="s">
        <v>465</v>
      </c>
      <c r="G201" s="7">
        <v>29925</v>
      </c>
      <c r="H201" s="7">
        <v>40749</v>
      </c>
      <c r="I201" s="1" t="s">
        <v>1081</v>
      </c>
      <c r="J201" s="47">
        <v>2</v>
      </c>
      <c r="K201" s="47">
        <v>1</v>
      </c>
      <c r="L201" s="49" t="s">
        <v>1422</v>
      </c>
      <c r="M201" s="6" t="s">
        <v>1281</v>
      </c>
      <c r="N201" s="6" t="s">
        <v>1438</v>
      </c>
      <c r="O201" s="6" t="s">
        <v>1449</v>
      </c>
      <c r="P201" s="12" t="s">
        <v>1057</v>
      </c>
      <c r="Q201" s="15" t="str">
        <f>VLOOKUP(P201,functions!$A$2:$H$69,3,FALSE)</f>
        <v>Forklift driver</v>
      </c>
      <c r="R201" s="15"/>
      <c r="S201" s="17">
        <f>VLOOKUP(P201,functions!$A$2:$H$69,8,FALSE)</f>
        <v>2</v>
      </c>
      <c r="T201" s="17">
        <f t="shared" ca="1" si="33"/>
        <v>7</v>
      </c>
      <c r="U201" s="18">
        <f ca="1">VLOOKUP(T201,'salary scales'!$A$1:$F$10,S201+1,FALSE)</f>
        <v>1939.17</v>
      </c>
      <c r="V201" s="23">
        <f>VLOOKUP(P201,functions!$A$2:$H$69,5,FALSE)</f>
        <v>1</v>
      </c>
      <c r="X201" s="18">
        <f t="shared" ca="1" si="34"/>
        <v>1939.17</v>
      </c>
      <c r="Y201" s="18">
        <f t="shared" ca="1" si="35"/>
        <v>155.1336</v>
      </c>
      <c r="Z201" s="18">
        <f t="shared" ca="1" si="37"/>
        <v>995.87124999999992</v>
      </c>
      <c r="AA201" s="18">
        <f t="shared" ca="1" si="38"/>
        <v>150.285675</v>
      </c>
      <c r="AB201" s="18">
        <f t="shared" ca="1" si="39"/>
        <v>32.965890000000002</v>
      </c>
      <c r="AC201" s="18">
        <f t="shared" ca="1" si="40"/>
        <v>43.437407999999998</v>
      </c>
      <c r="AD201" s="18">
        <f t="shared" ca="1" si="41"/>
        <v>90.171405000000007</v>
      </c>
      <c r="AE201" s="18">
        <f t="shared" ca="1" si="42"/>
        <v>10.471518000000001</v>
      </c>
      <c r="AF201" s="18">
        <f t="shared" ca="1" si="43"/>
        <v>83.692000000000007</v>
      </c>
      <c r="AG201" t="str">
        <f t="shared" si="36"/>
        <v/>
      </c>
    </row>
    <row r="202" spans="1:33" x14ac:dyDescent="0.3">
      <c r="A202" s="2" t="s">
        <v>197</v>
      </c>
      <c r="B202" t="s">
        <v>862</v>
      </c>
      <c r="D202" t="s">
        <v>716</v>
      </c>
      <c r="E202" s="1" t="s">
        <v>1467</v>
      </c>
      <c r="F202" s="1" t="s">
        <v>465</v>
      </c>
      <c r="G202" s="7">
        <v>33265</v>
      </c>
      <c r="H202" s="7">
        <v>40296</v>
      </c>
      <c r="I202" s="1" t="s">
        <v>1081</v>
      </c>
      <c r="M202" s="6" t="s">
        <v>1281</v>
      </c>
      <c r="N202" s="6" t="s">
        <v>1435</v>
      </c>
      <c r="O202" s="6" t="s">
        <v>1446</v>
      </c>
      <c r="P202" s="12" t="s">
        <v>1054</v>
      </c>
      <c r="Q202" s="15" t="str">
        <f>VLOOKUP(P202,functions!$A$2:$H$69,3,FALSE)</f>
        <v>Production assistant</v>
      </c>
      <c r="R202" s="15"/>
      <c r="S202" s="17">
        <f>VLOOKUP(P202,functions!$A$2:$H$69,8,FALSE)</f>
        <v>1</v>
      </c>
      <c r="T202" s="17">
        <f t="shared" ca="1" si="33"/>
        <v>8</v>
      </c>
      <c r="U202" s="18">
        <f ca="1">VLOOKUP(T202,'salary scales'!$A$1:$F$10,S202+1,FALSE)</f>
        <v>1861.13</v>
      </c>
      <c r="V202" s="23">
        <f>VLOOKUP(P202,functions!$A$2:$H$69,5,FALSE)</f>
        <v>1.00064</v>
      </c>
      <c r="X202" s="18">
        <f t="shared" ca="1" si="34"/>
        <v>1862.3211232000001</v>
      </c>
      <c r="Y202" s="18">
        <f t="shared" ca="1" si="35"/>
        <v>148.98568985600002</v>
      </c>
      <c r="Z202" s="18">
        <f t="shared" ca="1" si="37"/>
        <v>995.87124999999992</v>
      </c>
      <c r="AA202" s="18">
        <f t="shared" ca="1" si="38"/>
        <v>144.32988704800002</v>
      </c>
      <c r="AB202" s="18">
        <f t="shared" ca="1" si="39"/>
        <v>31.659459094400002</v>
      </c>
      <c r="AC202" s="18">
        <f t="shared" ca="1" si="40"/>
        <v>41.715993159680004</v>
      </c>
      <c r="AD202" s="18">
        <f t="shared" ca="1" si="41"/>
        <v>86.597932228800005</v>
      </c>
      <c r="AE202" s="18">
        <f t="shared" ca="1" si="42"/>
        <v>10.056534065280001</v>
      </c>
      <c r="AF202" s="18">
        <f t="shared" ca="1" si="43"/>
        <v>75.936568320000021</v>
      </c>
      <c r="AG202" t="str">
        <f t="shared" si="36"/>
        <v/>
      </c>
    </row>
    <row r="203" spans="1:33" x14ac:dyDescent="0.3">
      <c r="A203" s="2" t="s">
        <v>198</v>
      </c>
      <c r="B203" t="s">
        <v>857</v>
      </c>
      <c r="D203" t="s">
        <v>476</v>
      </c>
      <c r="E203" s="1" t="s">
        <v>410</v>
      </c>
      <c r="F203" s="1" t="s">
        <v>465</v>
      </c>
      <c r="G203" s="7">
        <v>30239</v>
      </c>
      <c r="H203" s="7">
        <v>39993</v>
      </c>
      <c r="I203" s="1" t="s">
        <v>1081</v>
      </c>
      <c r="J203" s="47">
        <v>1</v>
      </c>
      <c r="K203" s="47">
        <v>1</v>
      </c>
      <c r="L203" s="49" t="s">
        <v>1422</v>
      </c>
      <c r="M203" s="6" t="s">
        <v>1283</v>
      </c>
      <c r="N203" s="6" t="s">
        <v>1405</v>
      </c>
      <c r="O203" s="6" t="s">
        <v>1447</v>
      </c>
      <c r="P203" s="12" t="s">
        <v>1070</v>
      </c>
      <c r="Q203" s="15" t="str">
        <f>VLOOKUP(P203,functions!$A$2:$H$69,3,FALSE)</f>
        <v>Employee Technical Service</v>
      </c>
      <c r="R203" s="15"/>
      <c r="S203" s="17">
        <f>VLOOKUP(P203,functions!$A$2:$H$69,8,FALSE)</f>
        <v>2</v>
      </c>
      <c r="T203" s="17">
        <f t="shared" ca="1" si="33"/>
        <v>9</v>
      </c>
      <c r="U203" s="18">
        <f ca="1">VLOOKUP(T203,'salary scales'!$A$1:$F$10,S203+1,FALSE)</f>
        <v>1939.17</v>
      </c>
      <c r="V203" s="23">
        <f>VLOOKUP(P203,functions!$A$2:$H$69,5,FALSE)</f>
        <v>1</v>
      </c>
      <c r="X203" s="18">
        <f t="shared" ca="1" si="34"/>
        <v>1939.17</v>
      </c>
      <c r="Y203" s="18">
        <f t="shared" ca="1" si="35"/>
        <v>155.1336</v>
      </c>
      <c r="Z203" s="18">
        <f t="shared" ca="1" si="37"/>
        <v>995.87124999999992</v>
      </c>
      <c r="AA203" s="18">
        <f t="shared" ca="1" si="38"/>
        <v>150.285675</v>
      </c>
      <c r="AB203" s="18">
        <f t="shared" ca="1" si="39"/>
        <v>32.965890000000002</v>
      </c>
      <c r="AC203" s="18">
        <f t="shared" ca="1" si="40"/>
        <v>43.437407999999998</v>
      </c>
      <c r="AD203" s="18">
        <f t="shared" ca="1" si="41"/>
        <v>90.171405000000007</v>
      </c>
      <c r="AE203" s="18">
        <f t="shared" ca="1" si="42"/>
        <v>10.471518000000001</v>
      </c>
      <c r="AF203" s="18">
        <f t="shared" ca="1" si="43"/>
        <v>83.692000000000007</v>
      </c>
      <c r="AG203" t="str">
        <f t="shared" si="36"/>
        <v/>
      </c>
    </row>
    <row r="204" spans="1:33" x14ac:dyDescent="0.3">
      <c r="A204" s="2" t="s">
        <v>199</v>
      </c>
      <c r="B204" t="s">
        <v>781</v>
      </c>
      <c r="C204" t="s">
        <v>782</v>
      </c>
      <c r="D204" t="s">
        <v>679</v>
      </c>
      <c r="E204" s="1" t="s">
        <v>1467</v>
      </c>
      <c r="F204" s="1" t="s">
        <v>465</v>
      </c>
      <c r="G204" s="7">
        <v>22729</v>
      </c>
      <c r="H204" s="7">
        <v>39371</v>
      </c>
      <c r="I204" s="1" t="s">
        <v>1081</v>
      </c>
      <c r="J204" s="47">
        <v>1</v>
      </c>
      <c r="K204" s="47">
        <v>1</v>
      </c>
      <c r="L204" s="49" t="s">
        <v>1423</v>
      </c>
      <c r="M204" s="6" t="s">
        <v>1281</v>
      </c>
      <c r="N204" s="6" t="s">
        <v>1435</v>
      </c>
      <c r="O204" s="6" t="s">
        <v>1443</v>
      </c>
      <c r="P204" s="12" t="s">
        <v>1052</v>
      </c>
      <c r="Q204" s="15" t="str">
        <f>VLOOKUP(P204,functions!$A$2:$H$69,3,FALSE)</f>
        <v>Team leader</v>
      </c>
      <c r="R204" s="15" t="s">
        <v>1083</v>
      </c>
      <c r="S204" s="17">
        <f>VLOOKUP(P204,functions!$A$2:$H$69,8,FALSE)</f>
        <v>3</v>
      </c>
      <c r="T204" s="17">
        <f t="shared" ca="1" si="33"/>
        <v>11</v>
      </c>
      <c r="U204" s="18" t="e">
        <f ca="1">VLOOKUP(T204,'salary scales'!$A$1:$F$10,S204+1,FALSE)</f>
        <v>#N/A</v>
      </c>
      <c r="V204" s="23">
        <f>VLOOKUP(P204,functions!$A$2:$H$69,5,FALSE)</f>
        <v>1.00064</v>
      </c>
      <c r="X204" s="18" t="e">
        <f t="shared" ca="1" si="34"/>
        <v>#N/A</v>
      </c>
      <c r="Y204" s="18" t="e">
        <f t="shared" ca="1" si="35"/>
        <v>#N/A</v>
      </c>
      <c r="Z204" s="18" t="e">
        <f t="shared" ca="1" si="37"/>
        <v>#N/A</v>
      </c>
      <c r="AA204" s="18" t="e">
        <f t="shared" ca="1" si="38"/>
        <v>#N/A</v>
      </c>
      <c r="AB204" s="18" t="e">
        <f t="shared" ca="1" si="39"/>
        <v>#N/A</v>
      </c>
      <c r="AC204" s="18" t="e">
        <f t="shared" ca="1" si="40"/>
        <v>#N/A</v>
      </c>
      <c r="AD204" s="18" t="e">
        <f t="shared" ca="1" si="41"/>
        <v>#N/A</v>
      </c>
      <c r="AE204" s="18" t="e">
        <f t="shared" ca="1" si="42"/>
        <v>#N/A</v>
      </c>
      <c r="AF204" s="18" t="e">
        <f t="shared" ca="1" si="43"/>
        <v>#N/A</v>
      </c>
      <c r="AG204" t="str">
        <f t="shared" si="36"/>
        <v/>
      </c>
    </row>
    <row r="205" spans="1:33" x14ac:dyDescent="0.3">
      <c r="A205" s="2" t="s">
        <v>200</v>
      </c>
      <c r="B205" t="s">
        <v>781</v>
      </c>
      <c r="C205" t="s">
        <v>782</v>
      </c>
      <c r="D205" t="s">
        <v>680</v>
      </c>
      <c r="E205" s="1" t="s">
        <v>1467</v>
      </c>
      <c r="F205" s="1" t="s">
        <v>465</v>
      </c>
      <c r="G205" s="7">
        <v>31131</v>
      </c>
      <c r="H205" s="7">
        <v>40739</v>
      </c>
      <c r="I205" s="1" t="s">
        <v>1081</v>
      </c>
      <c r="M205" s="6" t="s">
        <v>1281</v>
      </c>
      <c r="N205" s="6" t="s">
        <v>1435</v>
      </c>
      <c r="O205" s="6" t="s">
        <v>1446</v>
      </c>
      <c r="P205" s="12" t="s">
        <v>1054</v>
      </c>
      <c r="Q205" s="15" t="str">
        <f>VLOOKUP(P205,functions!$A$2:$H$69,3,FALSE)</f>
        <v>Production assistant</v>
      </c>
      <c r="R205" s="15"/>
      <c r="S205" s="17">
        <f>VLOOKUP(P205,functions!$A$2:$H$69,8,FALSE)</f>
        <v>1</v>
      </c>
      <c r="T205" s="17">
        <f t="shared" ca="1" si="33"/>
        <v>7</v>
      </c>
      <c r="U205" s="18">
        <f ca="1">VLOOKUP(T205,'salary scales'!$A$1:$F$10,S205+1,FALSE)</f>
        <v>1861.13</v>
      </c>
      <c r="V205" s="23">
        <f>VLOOKUP(P205,functions!$A$2:$H$69,5,FALSE)</f>
        <v>1.00064</v>
      </c>
      <c r="X205" s="18">
        <f t="shared" ca="1" si="34"/>
        <v>1862.3211232000001</v>
      </c>
      <c r="Y205" s="18">
        <f t="shared" ca="1" si="35"/>
        <v>148.98568985600002</v>
      </c>
      <c r="Z205" s="18">
        <f t="shared" ca="1" si="37"/>
        <v>995.87124999999992</v>
      </c>
      <c r="AA205" s="18">
        <f t="shared" ca="1" si="38"/>
        <v>144.32988704800002</v>
      </c>
      <c r="AB205" s="18">
        <f t="shared" ca="1" si="39"/>
        <v>31.659459094400002</v>
      </c>
      <c r="AC205" s="18">
        <f t="shared" ca="1" si="40"/>
        <v>41.715993159680004</v>
      </c>
      <c r="AD205" s="18">
        <f t="shared" ca="1" si="41"/>
        <v>86.597932228800005</v>
      </c>
      <c r="AE205" s="18">
        <f t="shared" ca="1" si="42"/>
        <v>10.056534065280001</v>
      </c>
      <c r="AF205" s="18">
        <f t="shared" ca="1" si="43"/>
        <v>75.936568320000021</v>
      </c>
      <c r="AG205" t="str">
        <f t="shared" si="36"/>
        <v/>
      </c>
    </row>
    <row r="206" spans="1:33" x14ac:dyDescent="0.3">
      <c r="A206" s="2" t="s">
        <v>201</v>
      </c>
      <c r="B206" t="s">
        <v>781</v>
      </c>
      <c r="C206" t="s">
        <v>782</v>
      </c>
      <c r="D206" t="s">
        <v>445</v>
      </c>
      <c r="E206" s="1" t="s">
        <v>410</v>
      </c>
      <c r="F206" s="1" t="s">
        <v>465</v>
      </c>
      <c r="G206" s="7">
        <v>26564</v>
      </c>
      <c r="H206" s="7">
        <v>39801</v>
      </c>
      <c r="I206" s="1" t="s">
        <v>1081</v>
      </c>
      <c r="J206" s="47">
        <v>1</v>
      </c>
      <c r="K206" s="47">
        <v>1</v>
      </c>
      <c r="L206" s="49" t="s">
        <v>1424</v>
      </c>
      <c r="M206" s="6" t="s">
        <v>1281</v>
      </c>
      <c r="N206" s="6" t="s">
        <v>1435</v>
      </c>
      <c r="O206" s="6" t="s">
        <v>1446</v>
      </c>
      <c r="P206" s="12" t="s">
        <v>1053</v>
      </c>
      <c r="Q206" s="15" t="str">
        <f>VLOOKUP(P206,functions!$A$2:$H$69,3,FALSE)</f>
        <v>Production worker</v>
      </c>
      <c r="R206" s="15"/>
      <c r="S206" s="17">
        <f>VLOOKUP(P206,functions!$A$2:$H$69,8,FALSE)</f>
        <v>2</v>
      </c>
      <c r="T206" s="17">
        <f t="shared" ca="1" si="33"/>
        <v>10</v>
      </c>
      <c r="U206" s="18" t="e">
        <f ca="1">VLOOKUP(T206,'salary scales'!$A$1:$F$10,S206+1,FALSE)</f>
        <v>#N/A</v>
      </c>
      <c r="V206" s="23">
        <f>VLOOKUP(P206,functions!$A$2:$H$69,5,FALSE)</f>
        <v>1.00064</v>
      </c>
      <c r="X206" s="18" t="e">
        <f t="shared" ca="1" si="34"/>
        <v>#N/A</v>
      </c>
      <c r="Y206" s="18" t="e">
        <f t="shared" ca="1" si="35"/>
        <v>#N/A</v>
      </c>
      <c r="Z206" s="18" t="e">
        <f t="shared" ca="1" si="37"/>
        <v>#N/A</v>
      </c>
      <c r="AA206" s="18" t="e">
        <f t="shared" ca="1" si="38"/>
        <v>#N/A</v>
      </c>
      <c r="AB206" s="18" t="e">
        <f t="shared" ca="1" si="39"/>
        <v>#N/A</v>
      </c>
      <c r="AC206" s="18" t="e">
        <f t="shared" ca="1" si="40"/>
        <v>#N/A</v>
      </c>
      <c r="AD206" s="18" t="e">
        <f t="shared" ca="1" si="41"/>
        <v>#N/A</v>
      </c>
      <c r="AE206" s="18" t="e">
        <f t="shared" ca="1" si="42"/>
        <v>#N/A</v>
      </c>
      <c r="AF206" s="18" t="e">
        <f t="shared" ca="1" si="43"/>
        <v>#N/A</v>
      </c>
      <c r="AG206" t="str">
        <f t="shared" si="36"/>
        <v/>
      </c>
    </row>
    <row r="207" spans="1:33" x14ac:dyDescent="0.3">
      <c r="A207" s="2" t="s">
        <v>202</v>
      </c>
      <c r="B207" t="s">
        <v>945</v>
      </c>
      <c r="D207" t="s">
        <v>588</v>
      </c>
      <c r="E207" s="1" t="s">
        <v>410</v>
      </c>
      <c r="F207" s="1" t="s">
        <v>465</v>
      </c>
      <c r="G207" s="7">
        <v>23480</v>
      </c>
      <c r="H207" s="7">
        <v>41047</v>
      </c>
      <c r="I207" s="1" t="s">
        <v>1081</v>
      </c>
      <c r="J207" s="47">
        <v>8</v>
      </c>
      <c r="K207" s="47">
        <v>4</v>
      </c>
      <c r="L207" s="49" t="s">
        <v>1291</v>
      </c>
      <c r="M207" s="6" t="s">
        <v>1283</v>
      </c>
      <c r="N207" s="6" t="s">
        <v>1439</v>
      </c>
      <c r="O207" s="6" t="s">
        <v>1448</v>
      </c>
      <c r="P207" s="12" t="s">
        <v>1060</v>
      </c>
      <c r="Q207" s="15" t="str">
        <f>VLOOKUP(P207,functions!$A$2:$H$69,3,FALSE)</f>
        <v>Logistics employee loading and unloading</v>
      </c>
      <c r="R207" s="15"/>
      <c r="S207" s="17">
        <f>VLOOKUP(P207,functions!$A$2:$H$69,8,FALSE)</f>
        <v>1</v>
      </c>
      <c r="T207" s="17">
        <f t="shared" ca="1" si="33"/>
        <v>6</v>
      </c>
      <c r="U207" s="18">
        <f ca="1">VLOOKUP(T207,'salary scales'!$A$1:$F$10,S207+1,FALSE)</f>
        <v>1861.13</v>
      </c>
      <c r="V207" s="23">
        <f>VLOOKUP(P207,functions!$A$2:$H$69,5,FALSE)</f>
        <v>1</v>
      </c>
      <c r="X207" s="18">
        <f t="shared" ca="1" si="34"/>
        <v>1861.13</v>
      </c>
      <c r="Y207" s="18">
        <f t="shared" ca="1" si="35"/>
        <v>148.8904</v>
      </c>
      <c r="Z207" s="18">
        <f t="shared" ca="1" si="37"/>
        <v>995.87124999999992</v>
      </c>
      <c r="AA207" s="18">
        <f t="shared" ca="1" si="38"/>
        <v>144.23757500000002</v>
      </c>
      <c r="AB207" s="18">
        <f t="shared" ca="1" si="39"/>
        <v>31.639210000000006</v>
      </c>
      <c r="AC207" s="18">
        <f t="shared" ca="1" si="40"/>
        <v>41.689312000000001</v>
      </c>
      <c r="AD207" s="18">
        <f t="shared" ca="1" si="41"/>
        <v>86.542545000000004</v>
      </c>
      <c r="AE207" s="18">
        <f t="shared" ca="1" si="42"/>
        <v>10.050102000000001</v>
      </c>
      <c r="AF207" s="18">
        <f t="shared" ca="1" si="43"/>
        <v>75.888000000000019</v>
      </c>
      <c r="AG207" t="str">
        <f t="shared" si="36"/>
        <v/>
      </c>
    </row>
    <row r="208" spans="1:33" x14ac:dyDescent="0.3">
      <c r="A208" s="2" t="s">
        <v>203</v>
      </c>
      <c r="B208" t="s">
        <v>945</v>
      </c>
      <c r="D208" t="s">
        <v>587</v>
      </c>
      <c r="E208" s="1" t="s">
        <v>410</v>
      </c>
      <c r="F208" s="1" t="s">
        <v>465</v>
      </c>
      <c r="G208" s="7">
        <v>21345</v>
      </c>
      <c r="H208" s="7">
        <v>40614</v>
      </c>
      <c r="I208" s="1" t="s">
        <v>1081</v>
      </c>
      <c r="M208" s="6" t="s">
        <v>1283</v>
      </c>
      <c r="N208" s="6" t="s">
        <v>1440</v>
      </c>
      <c r="O208" s="6" t="s">
        <v>1450</v>
      </c>
      <c r="P208" s="12" t="s">
        <v>1054</v>
      </c>
      <c r="Q208" s="15" t="str">
        <f>VLOOKUP(P208,functions!$A$2:$H$69,3,FALSE)</f>
        <v>Production assistant</v>
      </c>
      <c r="R208" s="15" t="s">
        <v>1082</v>
      </c>
      <c r="S208" s="17">
        <f>VLOOKUP(P208,functions!$A$2:$H$69,8,FALSE)</f>
        <v>1</v>
      </c>
      <c r="T208" s="17">
        <f t="shared" ca="1" si="33"/>
        <v>7</v>
      </c>
      <c r="U208" s="18">
        <f ca="1">VLOOKUP(T208,'salary scales'!$A$1:$F$10,S208+1,FALSE)</f>
        <v>1861.13</v>
      </c>
      <c r="V208" s="23">
        <f>VLOOKUP(P208,functions!$A$2:$H$69,5,FALSE)</f>
        <v>1.00064</v>
      </c>
      <c r="X208" s="18">
        <f t="shared" ca="1" si="34"/>
        <v>1862.3211232000001</v>
      </c>
      <c r="Y208" s="18">
        <f t="shared" ca="1" si="35"/>
        <v>148.98568985600002</v>
      </c>
      <c r="Z208" s="18">
        <f t="shared" ca="1" si="37"/>
        <v>995.87124999999992</v>
      </c>
      <c r="AA208" s="18">
        <f t="shared" ca="1" si="38"/>
        <v>144.32988704800002</v>
      </c>
      <c r="AB208" s="18">
        <f t="shared" ca="1" si="39"/>
        <v>31.659459094400002</v>
      </c>
      <c r="AC208" s="18">
        <f t="shared" ca="1" si="40"/>
        <v>41.715993159680004</v>
      </c>
      <c r="AD208" s="18">
        <f t="shared" ca="1" si="41"/>
        <v>86.597932228800005</v>
      </c>
      <c r="AE208" s="18">
        <f t="shared" ca="1" si="42"/>
        <v>10.056534065280001</v>
      </c>
      <c r="AF208" s="18">
        <f t="shared" ca="1" si="43"/>
        <v>75.936568320000021</v>
      </c>
      <c r="AG208" t="str">
        <f t="shared" si="36"/>
        <v/>
      </c>
    </row>
    <row r="209" spans="1:33" x14ac:dyDescent="0.3">
      <c r="A209" s="2" t="s">
        <v>204</v>
      </c>
      <c r="B209" t="s">
        <v>981</v>
      </c>
      <c r="D209" t="s">
        <v>639</v>
      </c>
      <c r="E209" s="1" t="s">
        <v>410</v>
      </c>
      <c r="F209" s="1" t="s">
        <v>465</v>
      </c>
      <c r="G209" s="7">
        <v>20423</v>
      </c>
      <c r="H209" s="7">
        <v>39661</v>
      </c>
      <c r="I209" s="1" t="s">
        <v>1081</v>
      </c>
      <c r="M209" s="6" t="s">
        <v>1281</v>
      </c>
      <c r="N209" s="6" t="s">
        <v>1435</v>
      </c>
      <c r="O209" s="6" t="s">
        <v>1443</v>
      </c>
      <c r="P209" s="12" t="s">
        <v>1054</v>
      </c>
      <c r="Q209" s="15" t="str">
        <f>VLOOKUP(P209,functions!$A$2:$H$69,3,FALSE)</f>
        <v>Production assistant</v>
      </c>
      <c r="R209" s="15"/>
      <c r="S209" s="17">
        <f>VLOOKUP(P209,functions!$A$2:$H$69,8,FALSE)</f>
        <v>1</v>
      </c>
      <c r="T209" s="17">
        <f t="shared" ca="1" si="33"/>
        <v>10</v>
      </c>
      <c r="U209" s="18" t="e">
        <f ca="1">VLOOKUP(T209,'salary scales'!$A$1:$F$10,S209+1,FALSE)</f>
        <v>#N/A</v>
      </c>
      <c r="V209" s="23">
        <f>VLOOKUP(P209,functions!$A$2:$H$69,5,FALSE)</f>
        <v>1.00064</v>
      </c>
      <c r="X209" s="18" t="e">
        <f t="shared" ca="1" si="34"/>
        <v>#N/A</v>
      </c>
      <c r="Y209" s="18" t="e">
        <f t="shared" ca="1" si="35"/>
        <v>#N/A</v>
      </c>
      <c r="Z209" s="18" t="e">
        <f t="shared" ca="1" si="37"/>
        <v>#N/A</v>
      </c>
      <c r="AA209" s="18" t="e">
        <f t="shared" ca="1" si="38"/>
        <v>#N/A</v>
      </c>
      <c r="AB209" s="18" t="e">
        <f t="shared" ca="1" si="39"/>
        <v>#N/A</v>
      </c>
      <c r="AC209" s="18" t="e">
        <f t="shared" ca="1" si="40"/>
        <v>#N/A</v>
      </c>
      <c r="AD209" s="18" t="e">
        <f t="shared" ca="1" si="41"/>
        <v>#N/A</v>
      </c>
      <c r="AE209" s="18" t="e">
        <f t="shared" ca="1" si="42"/>
        <v>#N/A</v>
      </c>
      <c r="AF209" s="18" t="e">
        <f t="shared" ca="1" si="43"/>
        <v>#N/A</v>
      </c>
      <c r="AG209" t="str">
        <f t="shared" si="36"/>
        <v/>
      </c>
    </row>
    <row r="210" spans="1:33" x14ac:dyDescent="0.3">
      <c r="A210" s="2" t="s">
        <v>205</v>
      </c>
      <c r="B210" t="s">
        <v>771</v>
      </c>
      <c r="D210" t="s">
        <v>673</v>
      </c>
      <c r="E210" s="1" t="s">
        <v>1467</v>
      </c>
      <c r="F210" s="1" t="s">
        <v>468</v>
      </c>
      <c r="G210" s="7">
        <v>25089</v>
      </c>
      <c r="H210" s="7">
        <v>41495</v>
      </c>
      <c r="I210" s="1" t="s">
        <v>1081</v>
      </c>
      <c r="J210" s="47">
        <v>3</v>
      </c>
      <c r="K210" s="47">
        <v>2</v>
      </c>
      <c r="L210" s="49" t="s">
        <v>1429</v>
      </c>
      <c r="M210" s="6" t="s">
        <v>1281</v>
      </c>
      <c r="N210" s="6" t="s">
        <v>1335</v>
      </c>
      <c r="O210" s="6" t="s">
        <v>1453</v>
      </c>
      <c r="P210" s="12" t="s">
        <v>1019</v>
      </c>
      <c r="Q210" s="15" t="str">
        <f>VLOOKUP(P210,functions!$A$2:$H$69,3,FALSE)</f>
        <v>Sales employee field service</v>
      </c>
      <c r="R210" s="15"/>
      <c r="S210" s="17">
        <f>VLOOKUP(P210,functions!$A$2:$H$69,8,FALSE)</f>
        <v>3</v>
      </c>
      <c r="T210" s="17">
        <f t="shared" ca="1" si="33"/>
        <v>5</v>
      </c>
      <c r="U210" s="18">
        <f ca="1">VLOOKUP(T210,'salary scales'!$A$1:$F$10,S210+1,FALSE)</f>
        <v>1975.67</v>
      </c>
      <c r="V210" s="23">
        <f>VLOOKUP(P210,functions!$A$2:$H$69,5,FALSE)</f>
        <v>1</v>
      </c>
      <c r="X210" s="18">
        <f t="shared" ca="1" si="34"/>
        <v>1975.67</v>
      </c>
      <c r="Y210" s="18">
        <f t="shared" ca="1" si="35"/>
        <v>158.05360000000002</v>
      </c>
      <c r="Z210" s="18">
        <f t="shared" ca="1" si="37"/>
        <v>995.87124999999992</v>
      </c>
      <c r="AA210" s="18">
        <f t="shared" ca="1" si="38"/>
        <v>153.11442500000001</v>
      </c>
      <c r="AB210" s="18">
        <f t="shared" ca="1" si="39"/>
        <v>33.586390000000002</v>
      </c>
      <c r="AC210" s="18">
        <f t="shared" ca="1" si="40"/>
        <v>44.255008000000004</v>
      </c>
      <c r="AD210" s="18">
        <f t="shared" ca="1" si="41"/>
        <v>91.868655000000004</v>
      </c>
      <c r="AE210" s="18">
        <f t="shared" ca="1" si="42"/>
        <v>10.668618</v>
      </c>
      <c r="AF210" s="18">
        <f t="shared" ca="1" si="43"/>
        <v>87.342000000000013</v>
      </c>
      <c r="AG210" t="str">
        <f t="shared" si="36"/>
        <v/>
      </c>
    </row>
    <row r="211" spans="1:33" x14ac:dyDescent="0.3">
      <c r="A211" s="2" t="s">
        <v>206</v>
      </c>
      <c r="B211" t="s">
        <v>771</v>
      </c>
      <c r="D211" t="s">
        <v>437</v>
      </c>
      <c r="E211" s="1" t="s">
        <v>410</v>
      </c>
      <c r="F211" s="1" t="s">
        <v>465</v>
      </c>
      <c r="G211" s="7">
        <v>24880</v>
      </c>
      <c r="H211" s="7">
        <v>40288</v>
      </c>
      <c r="I211" s="1" t="s">
        <v>1081</v>
      </c>
      <c r="M211" s="6" t="s">
        <v>1281</v>
      </c>
      <c r="N211" s="6" t="s">
        <v>1405</v>
      </c>
      <c r="O211" s="6" t="s">
        <v>1447</v>
      </c>
      <c r="P211" s="12" t="s">
        <v>1070</v>
      </c>
      <c r="Q211" s="15" t="str">
        <f>VLOOKUP(P211,functions!$A$2:$H$69,3,FALSE)</f>
        <v>Employee Technical Service</v>
      </c>
      <c r="R211" s="15"/>
      <c r="S211" s="17">
        <f>VLOOKUP(P211,functions!$A$2:$H$69,8,FALSE)</f>
        <v>2</v>
      </c>
      <c r="T211" s="17">
        <f t="shared" ca="1" si="33"/>
        <v>8</v>
      </c>
      <c r="U211" s="18">
        <f ca="1">VLOOKUP(T211,'salary scales'!$A$1:$F$10,S211+1,FALSE)</f>
        <v>1939.17</v>
      </c>
      <c r="V211" s="23">
        <f>VLOOKUP(P211,functions!$A$2:$H$69,5,FALSE)</f>
        <v>1</v>
      </c>
      <c r="X211" s="18">
        <f t="shared" ca="1" si="34"/>
        <v>1939.17</v>
      </c>
      <c r="Y211" s="18">
        <f t="shared" ca="1" si="35"/>
        <v>155.1336</v>
      </c>
      <c r="Z211" s="18">
        <f t="shared" ca="1" si="37"/>
        <v>995.87124999999992</v>
      </c>
      <c r="AA211" s="18">
        <f t="shared" ca="1" si="38"/>
        <v>150.285675</v>
      </c>
      <c r="AB211" s="18">
        <f t="shared" ca="1" si="39"/>
        <v>32.965890000000002</v>
      </c>
      <c r="AC211" s="18">
        <f t="shared" ca="1" si="40"/>
        <v>43.437407999999998</v>
      </c>
      <c r="AD211" s="18">
        <f t="shared" ca="1" si="41"/>
        <v>90.171405000000007</v>
      </c>
      <c r="AE211" s="18">
        <f t="shared" ca="1" si="42"/>
        <v>10.471518000000001</v>
      </c>
      <c r="AF211" s="18">
        <f t="shared" ca="1" si="43"/>
        <v>83.692000000000007</v>
      </c>
      <c r="AG211" t="str">
        <f t="shared" si="36"/>
        <v/>
      </c>
    </row>
    <row r="212" spans="1:33" x14ac:dyDescent="0.3">
      <c r="A212" s="2" t="s">
        <v>207</v>
      </c>
      <c r="B212" t="s">
        <v>829</v>
      </c>
      <c r="D212" t="s">
        <v>518</v>
      </c>
      <c r="E212" s="1" t="s">
        <v>410</v>
      </c>
      <c r="F212" s="1" t="s">
        <v>465</v>
      </c>
      <c r="G212" s="7">
        <v>30780</v>
      </c>
      <c r="H212" s="7">
        <v>39881</v>
      </c>
      <c r="I212" s="1" t="s">
        <v>1081</v>
      </c>
      <c r="J212" s="47">
        <v>3</v>
      </c>
      <c r="K212" s="47">
        <v>1</v>
      </c>
      <c r="L212" s="49" t="s">
        <v>1422</v>
      </c>
      <c r="M212" s="6" t="s">
        <v>1281</v>
      </c>
      <c r="N212" s="6" t="s">
        <v>1435</v>
      </c>
      <c r="O212" s="6" t="s">
        <v>1466</v>
      </c>
      <c r="P212" s="12" t="s">
        <v>1053</v>
      </c>
      <c r="Q212" s="15" t="str">
        <f>VLOOKUP(P212,functions!$A$2:$H$69,3,FALSE)</f>
        <v>Production worker</v>
      </c>
      <c r="R212" s="15"/>
      <c r="S212" s="17">
        <f>VLOOKUP(P212,functions!$A$2:$H$69,8,FALSE)</f>
        <v>2</v>
      </c>
      <c r="T212" s="17">
        <f t="shared" ca="1" si="33"/>
        <v>9</v>
      </c>
      <c r="U212" s="18">
        <f ca="1">VLOOKUP(T212,'salary scales'!$A$1:$F$10,S212+1,FALSE)</f>
        <v>1939.17</v>
      </c>
      <c r="V212" s="23">
        <f>VLOOKUP(P212,functions!$A$2:$H$69,5,FALSE)</f>
        <v>1.00064</v>
      </c>
      <c r="X212" s="18">
        <f t="shared" ca="1" si="34"/>
        <v>1940.4110688000001</v>
      </c>
      <c r="Y212" s="18">
        <f t="shared" ca="1" si="35"/>
        <v>155.232885504</v>
      </c>
      <c r="Z212" s="18">
        <f t="shared" ca="1" si="37"/>
        <v>995.87124999999992</v>
      </c>
      <c r="AA212" s="18">
        <f t="shared" ca="1" si="38"/>
        <v>150.38185783200001</v>
      </c>
      <c r="AB212" s="18">
        <f t="shared" ca="1" si="39"/>
        <v>32.986988169600004</v>
      </c>
      <c r="AC212" s="18">
        <f t="shared" ca="1" si="40"/>
        <v>43.465207941119999</v>
      </c>
      <c r="AD212" s="18">
        <f t="shared" ca="1" si="41"/>
        <v>90.229114699199997</v>
      </c>
      <c r="AE212" s="18">
        <f t="shared" ca="1" si="42"/>
        <v>10.478219771520001</v>
      </c>
      <c r="AF212" s="18">
        <f t="shared" ca="1" si="43"/>
        <v>83.745562880000023</v>
      </c>
      <c r="AG212" t="str">
        <f t="shared" si="36"/>
        <v/>
      </c>
    </row>
    <row r="213" spans="1:33" x14ac:dyDescent="0.3">
      <c r="A213" s="2" t="s">
        <v>208</v>
      </c>
      <c r="B213" t="s">
        <v>830</v>
      </c>
      <c r="C213" t="s">
        <v>743</v>
      </c>
      <c r="D213" t="s">
        <v>519</v>
      </c>
      <c r="E213" s="1" t="s">
        <v>410</v>
      </c>
      <c r="F213" s="1" t="s">
        <v>465</v>
      </c>
      <c r="G213" s="7">
        <v>27334</v>
      </c>
      <c r="H213" s="7">
        <v>39305</v>
      </c>
      <c r="I213" s="1" t="s">
        <v>1081</v>
      </c>
      <c r="M213" s="6" t="s">
        <v>1283</v>
      </c>
      <c r="N213" s="6" t="s">
        <v>1440</v>
      </c>
      <c r="O213" s="6" t="s">
        <v>1450</v>
      </c>
      <c r="P213" s="12" t="s">
        <v>1054</v>
      </c>
      <c r="Q213" s="15" t="str">
        <f>VLOOKUP(P213,functions!$A$2:$H$69,3,FALSE)</f>
        <v>Production assistant</v>
      </c>
      <c r="R213" s="15"/>
      <c r="S213" s="17">
        <f>VLOOKUP(P213,functions!$A$2:$H$69,8,FALSE)</f>
        <v>1</v>
      </c>
      <c r="T213" s="17">
        <f t="shared" ca="1" si="33"/>
        <v>11</v>
      </c>
      <c r="U213" s="18" t="e">
        <f ca="1">VLOOKUP(T213,'salary scales'!$A$1:$F$10,S213+1,FALSE)</f>
        <v>#N/A</v>
      </c>
      <c r="V213" s="23">
        <f>VLOOKUP(P213,functions!$A$2:$H$69,5,FALSE)</f>
        <v>1.00064</v>
      </c>
      <c r="X213" s="18" t="e">
        <f t="shared" ca="1" si="34"/>
        <v>#N/A</v>
      </c>
      <c r="Y213" s="18" t="e">
        <f t="shared" ca="1" si="35"/>
        <v>#N/A</v>
      </c>
      <c r="Z213" s="18" t="e">
        <f t="shared" ca="1" si="37"/>
        <v>#N/A</v>
      </c>
      <c r="AA213" s="18" t="e">
        <f t="shared" ca="1" si="38"/>
        <v>#N/A</v>
      </c>
      <c r="AB213" s="18" t="e">
        <f t="shared" ca="1" si="39"/>
        <v>#N/A</v>
      </c>
      <c r="AC213" s="18" t="e">
        <f t="shared" ca="1" si="40"/>
        <v>#N/A</v>
      </c>
      <c r="AD213" s="18" t="e">
        <f t="shared" ca="1" si="41"/>
        <v>#N/A</v>
      </c>
      <c r="AE213" s="18" t="e">
        <f t="shared" ca="1" si="42"/>
        <v>#N/A</v>
      </c>
      <c r="AF213" s="18" t="e">
        <f t="shared" ca="1" si="43"/>
        <v>#N/A</v>
      </c>
      <c r="AG213" t="str">
        <f t="shared" si="36"/>
        <v/>
      </c>
    </row>
    <row r="214" spans="1:33" x14ac:dyDescent="0.3">
      <c r="A214" s="2" t="s">
        <v>209</v>
      </c>
      <c r="B214" t="s">
        <v>830</v>
      </c>
      <c r="C214" t="s">
        <v>743</v>
      </c>
      <c r="D214" t="s">
        <v>519</v>
      </c>
      <c r="E214" s="1" t="s">
        <v>410</v>
      </c>
      <c r="F214" s="1" t="s">
        <v>465</v>
      </c>
      <c r="G214" s="7">
        <v>26825</v>
      </c>
      <c r="H214" s="7">
        <v>41346</v>
      </c>
      <c r="I214" s="1" t="s">
        <v>1081</v>
      </c>
      <c r="M214" s="6" t="s">
        <v>1283</v>
      </c>
      <c r="N214" s="6" t="s">
        <v>1440</v>
      </c>
      <c r="O214" s="6" t="s">
        <v>1466</v>
      </c>
      <c r="P214" s="12" t="s">
        <v>1053</v>
      </c>
      <c r="Q214" s="15" t="str">
        <f>VLOOKUP(P214,functions!$A$2:$H$69,3,FALSE)</f>
        <v>Production worker</v>
      </c>
      <c r="R214" s="15"/>
      <c r="S214" s="17">
        <f>VLOOKUP(P214,functions!$A$2:$H$69,8,FALSE)</f>
        <v>2</v>
      </c>
      <c r="T214" s="17">
        <f t="shared" ca="1" si="33"/>
        <v>5</v>
      </c>
      <c r="U214" s="18">
        <f ca="1">VLOOKUP(T214,'salary scales'!$A$1:$F$10,S214+1,FALSE)</f>
        <v>1899.07</v>
      </c>
      <c r="V214" s="23">
        <f>VLOOKUP(P214,functions!$A$2:$H$69,5,FALSE)</f>
        <v>1.00064</v>
      </c>
      <c r="X214" s="18">
        <f t="shared" ca="1" si="34"/>
        <v>1900.2854047999999</v>
      </c>
      <c r="Y214" s="18">
        <f t="shared" ca="1" si="35"/>
        <v>152.022832384</v>
      </c>
      <c r="Z214" s="18">
        <f t="shared" ca="1" si="37"/>
        <v>995.87124999999992</v>
      </c>
      <c r="AA214" s="18">
        <f t="shared" ca="1" si="38"/>
        <v>147.27211887199999</v>
      </c>
      <c r="AB214" s="18">
        <f t="shared" ca="1" si="39"/>
        <v>32.304851881600001</v>
      </c>
      <c r="AC214" s="18">
        <f t="shared" ca="1" si="40"/>
        <v>42.566393067519996</v>
      </c>
      <c r="AD214" s="18">
        <f t="shared" ca="1" si="41"/>
        <v>88.363271323199996</v>
      </c>
      <c r="AE214" s="18">
        <f t="shared" ca="1" si="42"/>
        <v>10.261541185920001</v>
      </c>
      <c r="AF214" s="18">
        <f t="shared" ca="1" si="43"/>
        <v>79.732996479999997</v>
      </c>
      <c r="AG214" t="str">
        <f t="shared" si="36"/>
        <v/>
      </c>
    </row>
    <row r="215" spans="1:33" x14ac:dyDescent="0.3">
      <c r="A215" s="2" t="s">
        <v>210</v>
      </c>
      <c r="B215" t="s">
        <v>749</v>
      </c>
      <c r="D215" t="s">
        <v>423</v>
      </c>
      <c r="E215" s="1" t="s">
        <v>410</v>
      </c>
      <c r="F215" s="1" t="s">
        <v>465</v>
      </c>
      <c r="G215" s="7">
        <v>28822</v>
      </c>
      <c r="H215" s="7">
        <v>39998</v>
      </c>
      <c r="I215" s="1" t="s">
        <v>1081</v>
      </c>
      <c r="J215" s="47">
        <v>2</v>
      </c>
      <c r="K215" s="47">
        <v>1</v>
      </c>
      <c r="L215" s="49" t="s">
        <v>1424</v>
      </c>
      <c r="M215" s="6" t="s">
        <v>1281</v>
      </c>
      <c r="N215" s="6" t="s">
        <v>1435</v>
      </c>
      <c r="O215" s="6" t="s">
        <v>1443</v>
      </c>
      <c r="P215" s="12" t="s">
        <v>1053</v>
      </c>
      <c r="Q215" s="15" t="str">
        <f>VLOOKUP(P215,functions!$A$2:$H$69,3,FALSE)</f>
        <v>Production worker</v>
      </c>
      <c r="R215" s="15"/>
      <c r="S215" s="17">
        <f>VLOOKUP(P215,functions!$A$2:$H$69,8,FALSE)</f>
        <v>2</v>
      </c>
      <c r="T215" s="17">
        <f t="shared" ca="1" si="33"/>
        <v>9</v>
      </c>
      <c r="U215" s="18">
        <f ca="1">VLOOKUP(T215,'salary scales'!$A$1:$F$10,S215+1,FALSE)</f>
        <v>1939.17</v>
      </c>
      <c r="V215" s="23">
        <f>VLOOKUP(P215,functions!$A$2:$H$69,5,FALSE)</f>
        <v>1.00064</v>
      </c>
      <c r="X215" s="18">
        <f t="shared" ca="1" si="34"/>
        <v>1940.4110688000001</v>
      </c>
      <c r="Y215" s="18">
        <f t="shared" ca="1" si="35"/>
        <v>155.232885504</v>
      </c>
      <c r="Z215" s="18">
        <f t="shared" ca="1" si="37"/>
        <v>995.87124999999992</v>
      </c>
      <c r="AA215" s="18">
        <f t="shared" ca="1" si="38"/>
        <v>150.38185783200001</v>
      </c>
      <c r="AB215" s="18">
        <f t="shared" ca="1" si="39"/>
        <v>32.986988169600004</v>
      </c>
      <c r="AC215" s="18">
        <f t="shared" ca="1" si="40"/>
        <v>43.465207941119999</v>
      </c>
      <c r="AD215" s="18">
        <f t="shared" ca="1" si="41"/>
        <v>90.229114699199997</v>
      </c>
      <c r="AE215" s="18">
        <f t="shared" ca="1" si="42"/>
        <v>10.478219771520001</v>
      </c>
      <c r="AF215" s="18">
        <f t="shared" ca="1" si="43"/>
        <v>83.745562880000023</v>
      </c>
      <c r="AG215" t="str">
        <f t="shared" si="36"/>
        <v/>
      </c>
    </row>
    <row r="216" spans="1:33" x14ac:dyDescent="0.3">
      <c r="A216" s="2" t="s">
        <v>211</v>
      </c>
      <c r="B216" t="s">
        <v>839</v>
      </c>
      <c r="D216" t="s">
        <v>530</v>
      </c>
      <c r="E216" s="1" t="s">
        <v>410</v>
      </c>
      <c r="F216" s="1" t="s">
        <v>465</v>
      </c>
      <c r="G216" s="7">
        <v>28826</v>
      </c>
      <c r="H216" s="7">
        <v>40171</v>
      </c>
      <c r="I216" s="1" t="s">
        <v>1081</v>
      </c>
      <c r="J216" s="47">
        <v>7</v>
      </c>
      <c r="K216" s="47">
        <v>1</v>
      </c>
      <c r="L216" s="49" t="s">
        <v>1422</v>
      </c>
      <c r="M216" s="6" t="s">
        <v>1281</v>
      </c>
      <c r="N216" s="6" t="s">
        <v>1435</v>
      </c>
      <c r="O216" s="6" t="s">
        <v>1443</v>
      </c>
      <c r="P216" s="12" t="s">
        <v>1053</v>
      </c>
      <c r="Q216" s="15" t="str">
        <f>VLOOKUP(P216,functions!$A$2:$H$69,3,FALSE)</f>
        <v>Production worker</v>
      </c>
      <c r="R216" s="15"/>
      <c r="S216" s="17">
        <f>VLOOKUP(P216,functions!$A$2:$H$69,8,FALSE)</f>
        <v>2</v>
      </c>
      <c r="T216" s="17">
        <f t="shared" ca="1" si="33"/>
        <v>9</v>
      </c>
      <c r="U216" s="18">
        <f ca="1">VLOOKUP(T216,'salary scales'!$A$1:$F$10,S216+1,FALSE)</f>
        <v>1939.17</v>
      </c>
      <c r="V216" s="23">
        <f>VLOOKUP(P216,functions!$A$2:$H$69,5,FALSE)</f>
        <v>1.00064</v>
      </c>
      <c r="X216" s="18">
        <f t="shared" ca="1" si="34"/>
        <v>1940.4110688000001</v>
      </c>
      <c r="Y216" s="18">
        <f t="shared" ca="1" si="35"/>
        <v>155.232885504</v>
      </c>
      <c r="Z216" s="18">
        <f t="shared" ca="1" si="37"/>
        <v>995.87124999999992</v>
      </c>
      <c r="AA216" s="18">
        <f t="shared" ca="1" si="38"/>
        <v>150.38185783200001</v>
      </c>
      <c r="AB216" s="18">
        <f t="shared" ca="1" si="39"/>
        <v>32.986988169600004</v>
      </c>
      <c r="AC216" s="18">
        <f t="shared" ca="1" si="40"/>
        <v>43.465207941119999</v>
      </c>
      <c r="AD216" s="18">
        <f t="shared" ca="1" si="41"/>
        <v>90.229114699199997</v>
      </c>
      <c r="AE216" s="18">
        <f t="shared" ca="1" si="42"/>
        <v>10.478219771520001</v>
      </c>
      <c r="AF216" s="18">
        <f t="shared" ca="1" si="43"/>
        <v>83.745562880000023</v>
      </c>
      <c r="AG216" t="str">
        <f t="shared" si="36"/>
        <v/>
      </c>
    </row>
    <row r="217" spans="1:33" x14ac:dyDescent="0.3">
      <c r="A217" s="2" t="s">
        <v>212</v>
      </c>
      <c r="B217" t="s">
        <v>839</v>
      </c>
      <c r="D217" t="s">
        <v>527</v>
      </c>
      <c r="E217" s="1" t="s">
        <v>410</v>
      </c>
      <c r="F217" s="1" t="s">
        <v>465</v>
      </c>
      <c r="G217" s="7">
        <v>32433</v>
      </c>
      <c r="H217" s="7">
        <v>41138</v>
      </c>
      <c r="I217" s="1" t="s">
        <v>1081</v>
      </c>
      <c r="M217" s="6" t="s">
        <v>1281</v>
      </c>
      <c r="N217" s="6" t="s">
        <v>1438</v>
      </c>
      <c r="O217" s="6" t="s">
        <v>1448</v>
      </c>
      <c r="P217" s="12" t="s">
        <v>1060</v>
      </c>
      <c r="Q217" s="15" t="str">
        <f>VLOOKUP(P217,functions!$A$2:$H$69,3,FALSE)</f>
        <v>Logistics employee loading and unloading</v>
      </c>
      <c r="R217" s="15" t="s">
        <v>1082</v>
      </c>
      <c r="S217" s="17">
        <f>VLOOKUP(P217,functions!$A$2:$H$69,8,FALSE)</f>
        <v>1</v>
      </c>
      <c r="T217" s="17">
        <f t="shared" ca="1" si="33"/>
        <v>6</v>
      </c>
      <c r="U217" s="18">
        <f ca="1">VLOOKUP(T217,'salary scales'!$A$1:$F$10,S217+1,FALSE)</f>
        <v>1861.13</v>
      </c>
      <c r="V217" s="23">
        <f>VLOOKUP(P217,functions!$A$2:$H$69,5,FALSE)</f>
        <v>1</v>
      </c>
      <c r="X217" s="18">
        <f t="shared" ca="1" si="34"/>
        <v>1861.13</v>
      </c>
      <c r="Y217" s="18">
        <f t="shared" ca="1" si="35"/>
        <v>148.8904</v>
      </c>
      <c r="Z217" s="18">
        <f t="shared" ca="1" si="37"/>
        <v>995.87124999999992</v>
      </c>
      <c r="AA217" s="18">
        <f t="shared" ca="1" si="38"/>
        <v>144.23757500000002</v>
      </c>
      <c r="AB217" s="18">
        <f t="shared" ca="1" si="39"/>
        <v>31.639210000000006</v>
      </c>
      <c r="AC217" s="18">
        <f t="shared" ca="1" si="40"/>
        <v>41.689312000000001</v>
      </c>
      <c r="AD217" s="18">
        <f t="shared" ca="1" si="41"/>
        <v>86.542545000000004</v>
      </c>
      <c r="AE217" s="18">
        <f t="shared" ca="1" si="42"/>
        <v>10.050102000000001</v>
      </c>
      <c r="AF217" s="18">
        <f t="shared" ca="1" si="43"/>
        <v>75.888000000000019</v>
      </c>
      <c r="AG217" t="str">
        <f t="shared" si="36"/>
        <v/>
      </c>
    </row>
    <row r="218" spans="1:33" x14ac:dyDescent="0.3">
      <c r="A218" s="2" t="s">
        <v>213</v>
      </c>
      <c r="B218" t="s">
        <v>839</v>
      </c>
      <c r="D218" t="s">
        <v>529</v>
      </c>
      <c r="E218" s="1" t="s">
        <v>410</v>
      </c>
      <c r="F218" s="1" t="s">
        <v>465</v>
      </c>
      <c r="G218" s="7">
        <v>32043</v>
      </c>
      <c r="H218" s="7">
        <v>39830</v>
      </c>
      <c r="I218" s="1" t="s">
        <v>1081</v>
      </c>
      <c r="M218" s="6" t="s">
        <v>1281</v>
      </c>
      <c r="N218" s="6" t="s">
        <v>1334</v>
      </c>
      <c r="O218" s="6" t="s">
        <v>1452</v>
      </c>
      <c r="P218" s="12" t="s">
        <v>1027</v>
      </c>
      <c r="Q218" s="15" t="str">
        <f>VLOOKUP(P218,functions!$A$2:$H$69,3,FALSE)</f>
        <v>Purchaser raw materials</v>
      </c>
      <c r="R218" s="15"/>
      <c r="S218" s="17">
        <f>VLOOKUP(P218,functions!$A$2:$H$69,8,FALSE)</f>
        <v>2</v>
      </c>
      <c r="T218" s="17">
        <f t="shared" ca="1" si="33"/>
        <v>9</v>
      </c>
      <c r="U218" s="18">
        <f ca="1">VLOOKUP(T218,'salary scales'!$A$1:$F$10,S218+1,FALSE)</f>
        <v>1939.17</v>
      </c>
      <c r="V218" s="23">
        <f>VLOOKUP(P218,functions!$A$2:$H$69,5,FALSE)</f>
        <v>1</v>
      </c>
      <c r="X218" s="18">
        <f t="shared" ca="1" si="34"/>
        <v>1939.17</v>
      </c>
      <c r="Y218" s="18">
        <f t="shared" ca="1" si="35"/>
        <v>155.1336</v>
      </c>
      <c r="Z218" s="18">
        <f t="shared" ca="1" si="37"/>
        <v>995.87124999999992</v>
      </c>
      <c r="AA218" s="18">
        <f t="shared" ca="1" si="38"/>
        <v>150.285675</v>
      </c>
      <c r="AB218" s="18">
        <f t="shared" ca="1" si="39"/>
        <v>32.965890000000002</v>
      </c>
      <c r="AC218" s="18">
        <f t="shared" ca="1" si="40"/>
        <v>43.437407999999998</v>
      </c>
      <c r="AD218" s="18">
        <f t="shared" ca="1" si="41"/>
        <v>90.171405000000007</v>
      </c>
      <c r="AE218" s="18">
        <f t="shared" ca="1" si="42"/>
        <v>10.471518000000001</v>
      </c>
      <c r="AF218" s="18">
        <f t="shared" ca="1" si="43"/>
        <v>83.692000000000007</v>
      </c>
      <c r="AG218" t="str">
        <f t="shared" si="36"/>
        <v/>
      </c>
    </row>
    <row r="219" spans="1:33" x14ac:dyDescent="0.3">
      <c r="A219" s="2" t="s">
        <v>214</v>
      </c>
      <c r="B219" t="s">
        <v>831</v>
      </c>
      <c r="D219" t="s">
        <v>521</v>
      </c>
      <c r="E219" s="1" t="s">
        <v>410</v>
      </c>
      <c r="F219" s="1" t="s">
        <v>465</v>
      </c>
      <c r="G219" s="7">
        <v>34851</v>
      </c>
      <c r="H219" s="7">
        <v>41487</v>
      </c>
      <c r="I219" s="1" t="s">
        <v>1081</v>
      </c>
      <c r="J219" s="47">
        <v>7</v>
      </c>
      <c r="K219" s="47">
        <v>2</v>
      </c>
      <c r="L219" s="50" t="s">
        <v>1425</v>
      </c>
      <c r="M219" s="6" t="s">
        <v>1281</v>
      </c>
      <c r="N219" s="6" t="s">
        <v>1435</v>
      </c>
      <c r="O219" s="6" t="s">
        <v>1443</v>
      </c>
      <c r="P219" s="12" t="s">
        <v>1053</v>
      </c>
      <c r="Q219" s="15" t="str">
        <f>VLOOKUP(P219,functions!$A$2:$H$69,3,FALSE)</f>
        <v>Production worker</v>
      </c>
      <c r="R219" s="15"/>
      <c r="S219" s="17">
        <f>VLOOKUP(P219,functions!$A$2:$H$69,8,FALSE)</f>
        <v>2</v>
      </c>
      <c r="T219" s="17">
        <f t="shared" ca="1" si="33"/>
        <v>5</v>
      </c>
      <c r="U219" s="18">
        <f ca="1">VLOOKUP(T219,'salary scales'!$A$1:$F$10,S219+1,FALSE)</f>
        <v>1899.07</v>
      </c>
      <c r="V219" s="23">
        <f>VLOOKUP(P219,functions!$A$2:$H$69,5,FALSE)</f>
        <v>1.00064</v>
      </c>
      <c r="X219" s="18">
        <f t="shared" ca="1" si="34"/>
        <v>1900.2854047999999</v>
      </c>
      <c r="Y219" s="18">
        <f t="shared" ca="1" si="35"/>
        <v>152.022832384</v>
      </c>
      <c r="Z219" s="18">
        <f t="shared" ca="1" si="37"/>
        <v>995.87124999999992</v>
      </c>
      <c r="AA219" s="18">
        <f t="shared" ca="1" si="38"/>
        <v>147.27211887199999</v>
      </c>
      <c r="AB219" s="18">
        <f t="shared" ca="1" si="39"/>
        <v>32.304851881600001</v>
      </c>
      <c r="AC219" s="18">
        <f t="shared" ca="1" si="40"/>
        <v>42.566393067519996</v>
      </c>
      <c r="AD219" s="18">
        <f t="shared" ca="1" si="41"/>
        <v>88.363271323199996</v>
      </c>
      <c r="AE219" s="18">
        <f t="shared" ca="1" si="42"/>
        <v>10.261541185920001</v>
      </c>
      <c r="AF219" s="18">
        <f t="shared" ca="1" si="43"/>
        <v>79.732996479999997</v>
      </c>
      <c r="AG219" t="str">
        <f t="shared" si="36"/>
        <v/>
      </c>
    </row>
    <row r="220" spans="1:33" x14ac:dyDescent="0.3">
      <c r="A220" s="2" t="s">
        <v>215</v>
      </c>
      <c r="B220" t="s">
        <v>831</v>
      </c>
      <c r="D220" t="s">
        <v>520</v>
      </c>
      <c r="E220" s="1" t="s">
        <v>410</v>
      </c>
      <c r="F220" s="1" t="s">
        <v>465</v>
      </c>
      <c r="G220" s="7">
        <v>30923</v>
      </c>
      <c r="H220" s="7">
        <v>40557</v>
      </c>
      <c r="I220" s="1" t="s">
        <v>1081</v>
      </c>
      <c r="M220" s="6" t="s">
        <v>1281</v>
      </c>
      <c r="N220" s="6" t="s">
        <v>1403</v>
      </c>
      <c r="O220" s="6" t="s">
        <v>1286</v>
      </c>
      <c r="P220" s="12" t="s">
        <v>1001</v>
      </c>
      <c r="Q220" s="15" t="str">
        <f>VLOOKUP(P220,functions!$A$2:$H$69,3,FALSE)</f>
        <v>Secretary</v>
      </c>
      <c r="R220" s="15"/>
      <c r="S220" s="17">
        <f>VLOOKUP(P220,functions!$A$2:$H$69,8,FALSE)</f>
        <v>2</v>
      </c>
      <c r="T220" s="17">
        <f t="shared" ca="1" si="33"/>
        <v>7</v>
      </c>
      <c r="U220" s="18">
        <f ca="1">VLOOKUP(T220,'salary scales'!$A$1:$F$10,S220+1,FALSE)</f>
        <v>1939.17</v>
      </c>
      <c r="V220" s="23">
        <f>VLOOKUP(P220,functions!$A$2:$H$69,5,FALSE)</f>
        <v>0.6</v>
      </c>
      <c r="X220" s="18">
        <f t="shared" ca="1" si="34"/>
        <v>1163.502</v>
      </c>
      <c r="Y220" s="18">
        <f t="shared" ca="1" si="35"/>
        <v>93.080159999999992</v>
      </c>
      <c r="Z220" s="18">
        <f t="shared" ca="1" si="37"/>
        <v>995.87124999999992</v>
      </c>
      <c r="AA220" s="18">
        <f t="shared" ca="1" si="38"/>
        <v>90.171404999999993</v>
      </c>
      <c r="AB220" s="18">
        <f t="shared" ca="1" si="39"/>
        <v>19.779534000000002</v>
      </c>
      <c r="AC220" s="18">
        <f t="shared" ca="1" si="40"/>
        <v>26.062444799999998</v>
      </c>
      <c r="AD220" s="18">
        <f t="shared" ca="1" si="41"/>
        <v>54.102843</v>
      </c>
      <c r="AE220" s="18">
        <f t="shared" ca="1" si="42"/>
        <v>6.2829107999999998</v>
      </c>
      <c r="AF220" s="18">
        <f t="shared" ca="1" si="43"/>
        <v>50.215199999999996</v>
      </c>
      <c r="AG220" t="str">
        <f t="shared" si="36"/>
        <v/>
      </c>
    </row>
    <row r="221" spans="1:33" x14ac:dyDescent="0.3">
      <c r="A221" s="2" t="s">
        <v>216</v>
      </c>
      <c r="B221" t="s">
        <v>832</v>
      </c>
      <c r="C221" t="s">
        <v>743</v>
      </c>
      <c r="D221" t="s">
        <v>522</v>
      </c>
      <c r="E221" s="1" t="s">
        <v>410</v>
      </c>
      <c r="F221" s="1" t="s">
        <v>465</v>
      </c>
      <c r="G221" s="7">
        <v>30843</v>
      </c>
      <c r="H221" s="7">
        <v>40596</v>
      </c>
      <c r="I221" s="1" t="s">
        <v>1420</v>
      </c>
      <c r="J221" s="47">
        <v>6</v>
      </c>
      <c r="K221" s="47">
        <v>1</v>
      </c>
      <c r="L221" s="49" t="s">
        <v>1422</v>
      </c>
      <c r="M221" s="6" t="s">
        <v>1283</v>
      </c>
      <c r="N221" s="6" t="s">
        <v>1440</v>
      </c>
      <c r="O221" s="6" t="s">
        <v>1466</v>
      </c>
      <c r="P221" s="12" t="s">
        <v>1053</v>
      </c>
      <c r="Q221" s="15" t="str">
        <f>VLOOKUP(P221,functions!$A$2:$H$69,3,FALSE)</f>
        <v>Production worker</v>
      </c>
      <c r="R221" s="15"/>
      <c r="S221" s="17">
        <f>VLOOKUP(P221,functions!$A$2:$H$69,8,FALSE)</f>
        <v>2</v>
      </c>
      <c r="T221" s="17">
        <f t="shared" ca="1" si="33"/>
        <v>7</v>
      </c>
      <c r="U221" s="18">
        <f ca="1">VLOOKUP(T221,'salary scales'!$A$1:$F$10,S221+1,FALSE)</f>
        <v>1939.17</v>
      </c>
      <c r="V221" s="23">
        <f>VLOOKUP(P221,functions!$A$2:$H$69,5,FALSE)</f>
        <v>1.00064</v>
      </c>
      <c r="X221" s="18">
        <f t="shared" ca="1" si="34"/>
        <v>1940.4110688000001</v>
      </c>
      <c r="Y221" s="18">
        <f t="shared" ca="1" si="35"/>
        <v>155.232885504</v>
      </c>
      <c r="Z221" s="18">
        <f t="shared" ca="1" si="37"/>
        <v>995.87124999999992</v>
      </c>
      <c r="AA221" s="18">
        <f t="shared" ca="1" si="38"/>
        <v>150.38185783200001</v>
      </c>
      <c r="AB221" s="18">
        <f t="shared" ca="1" si="39"/>
        <v>32.986988169600004</v>
      </c>
      <c r="AC221" s="18">
        <f t="shared" ca="1" si="40"/>
        <v>43.465207941119999</v>
      </c>
      <c r="AD221" s="18">
        <f t="shared" ca="1" si="41"/>
        <v>90.229114699199997</v>
      </c>
      <c r="AE221" s="18">
        <f t="shared" ca="1" si="42"/>
        <v>10.478219771520001</v>
      </c>
      <c r="AF221" s="18">
        <f t="shared" ca="1" si="43"/>
        <v>83.745562880000023</v>
      </c>
      <c r="AG221" t="str">
        <f t="shared" si="36"/>
        <v/>
      </c>
    </row>
    <row r="222" spans="1:33" x14ac:dyDescent="0.3">
      <c r="A222" s="2" t="s">
        <v>217</v>
      </c>
      <c r="B222" t="s">
        <v>833</v>
      </c>
      <c r="D222" t="s">
        <v>523</v>
      </c>
      <c r="E222" s="1" t="s">
        <v>410</v>
      </c>
      <c r="F222" s="1" t="s">
        <v>465</v>
      </c>
      <c r="G222" s="7">
        <v>33684</v>
      </c>
      <c r="H222" s="7">
        <v>40469</v>
      </c>
      <c r="I222" s="1" t="s">
        <v>1081</v>
      </c>
      <c r="M222" s="6" t="s">
        <v>1281</v>
      </c>
      <c r="N222" s="6" t="s">
        <v>1438</v>
      </c>
      <c r="O222" s="6" t="s">
        <v>1448</v>
      </c>
      <c r="P222" s="12" t="s">
        <v>1060</v>
      </c>
      <c r="Q222" s="15" t="str">
        <f>VLOOKUP(P222,functions!$A$2:$H$69,3,FALSE)</f>
        <v>Logistics employee loading and unloading</v>
      </c>
      <c r="R222" s="15"/>
      <c r="S222" s="17">
        <f>VLOOKUP(P222,functions!$A$2:$H$69,8,FALSE)</f>
        <v>1</v>
      </c>
      <c r="T222" s="17">
        <f t="shared" ca="1" si="33"/>
        <v>8</v>
      </c>
      <c r="U222" s="18">
        <f ca="1">VLOOKUP(T222,'salary scales'!$A$1:$F$10,S222+1,FALSE)</f>
        <v>1861.13</v>
      </c>
      <c r="V222" s="23">
        <f>VLOOKUP(P222,functions!$A$2:$H$69,5,FALSE)</f>
        <v>1</v>
      </c>
      <c r="X222" s="18">
        <f t="shared" ca="1" si="34"/>
        <v>1861.13</v>
      </c>
      <c r="Y222" s="18">
        <f t="shared" ca="1" si="35"/>
        <v>148.8904</v>
      </c>
      <c r="Z222" s="18">
        <f t="shared" ca="1" si="37"/>
        <v>995.87124999999992</v>
      </c>
      <c r="AA222" s="18">
        <f t="shared" ca="1" si="38"/>
        <v>144.23757500000002</v>
      </c>
      <c r="AB222" s="18">
        <f t="shared" ca="1" si="39"/>
        <v>31.639210000000006</v>
      </c>
      <c r="AC222" s="18">
        <f t="shared" ca="1" si="40"/>
        <v>41.689312000000001</v>
      </c>
      <c r="AD222" s="18">
        <f t="shared" ca="1" si="41"/>
        <v>86.542545000000004</v>
      </c>
      <c r="AE222" s="18">
        <f t="shared" ca="1" si="42"/>
        <v>10.050102000000001</v>
      </c>
      <c r="AF222" s="18">
        <f t="shared" ca="1" si="43"/>
        <v>75.888000000000019</v>
      </c>
      <c r="AG222" t="str">
        <f t="shared" si="36"/>
        <v/>
      </c>
    </row>
    <row r="223" spans="1:33" x14ac:dyDescent="0.3">
      <c r="A223" s="2" t="s">
        <v>218</v>
      </c>
      <c r="B223" t="s">
        <v>834</v>
      </c>
      <c r="D223" t="s">
        <v>524</v>
      </c>
      <c r="E223" s="1" t="s">
        <v>410</v>
      </c>
      <c r="F223" s="1" t="s">
        <v>465</v>
      </c>
      <c r="G223" s="7">
        <v>30036</v>
      </c>
      <c r="H223" s="7">
        <v>39913</v>
      </c>
      <c r="I223" s="1" t="s">
        <v>1081</v>
      </c>
      <c r="J223" s="47">
        <v>1</v>
      </c>
      <c r="K223" s="47">
        <v>1</v>
      </c>
      <c r="L223" s="49" t="s">
        <v>1422</v>
      </c>
      <c r="M223" s="6" t="s">
        <v>1281</v>
      </c>
      <c r="N223" s="6" t="s">
        <v>1435</v>
      </c>
      <c r="O223" s="6" t="s">
        <v>1446</v>
      </c>
      <c r="P223" s="12" t="s">
        <v>1054</v>
      </c>
      <c r="Q223" s="15" t="str">
        <f>VLOOKUP(P223,functions!$A$2:$H$69,3,FALSE)</f>
        <v>Production assistant</v>
      </c>
      <c r="R223" s="15"/>
      <c r="S223" s="17">
        <f>VLOOKUP(P223,functions!$A$2:$H$69,8,FALSE)</f>
        <v>1</v>
      </c>
      <c r="T223" s="17">
        <f t="shared" ca="1" si="33"/>
        <v>9</v>
      </c>
      <c r="U223" s="18">
        <f ca="1">VLOOKUP(T223,'salary scales'!$A$1:$F$10,S223+1,FALSE)</f>
        <v>1861.13</v>
      </c>
      <c r="V223" s="23">
        <f>VLOOKUP(P223,functions!$A$2:$H$69,5,FALSE)</f>
        <v>1.00064</v>
      </c>
      <c r="X223" s="18">
        <f t="shared" ca="1" si="34"/>
        <v>1862.3211232000001</v>
      </c>
      <c r="Y223" s="18">
        <f t="shared" ca="1" si="35"/>
        <v>148.98568985600002</v>
      </c>
      <c r="Z223" s="18">
        <f t="shared" ca="1" si="37"/>
        <v>995.87124999999992</v>
      </c>
      <c r="AA223" s="18">
        <f t="shared" ca="1" si="38"/>
        <v>144.32988704800002</v>
      </c>
      <c r="AB223" s="18">
        <f t="shared" ca="1" si="39"/>
        <v>31.659459094400002</v>
      </c>
      <c r="AC223" s="18">
        <f t="shared" ca="1" si="40"/>
        <v>41.715993159680004</v>
      </c>
      <c r="AD223" s="18">
        <f t="shared" ca="1" si="41"/>
        <v>86.597932228800005</v>
      </c>
      <c r="AE223" s="18">
        <f t="shared" ca="1" si="42"/>
        <v>10.056534065280001</v>
      </c>
      <c r="AF223" s="18">
        <f t="shared" ca="1" si="43"/>
        <v>75.936568320000021</v>
      </c>
      <c r="AG223" t="str">
        <f t="shared" si="36"/>
        <v/>
      </c>
    </row>
    <row r="224" spans="1:33" x14ac:dyDescent="0.3">
      <c r="A224" s="2" t="s">
        <v>219</v>
      </c>
      <c r="B224" t="s">
        <v>763</v>
      </c>
      <c r="C224" t="s">
        <v>741</v>
      </c>
      <c r="D224" t="s">
        <v>668</v>
      </c>
      <c r="E224" s="1" t="s">
        <v>1467</v>
      </c>
      <c r="F224" s="1" t="s">
        <v>465</v>
      </c>
      <c r="G224" s="7">
        <v>28048</v>
      </c>
      <c r="H224" s="7">
        <v>39454</v>
      </c>
      <c r="I224" s="1" t="s">
        <v>1081</v>
      </c>
      <c r="M224" s="6" t="s">
        <v>1281</v>
      </c>
      <c r="N224" s="6" t="s">
        <v>1435</v>
      </c>
      <c r="O224" s="6" t="s">
        <v>1446</v>
      </c>
      <c r="P224" s="12" t="s">
        <v>1054</v>
      </c>
      <c r="Q224" s="15" t="str">
        <f>VLOOKUP(P224,functions!$A$2:$H$69,3,FALSE)</f>
        <v>Production assistant</v>
      </c>
      <c r="R224" s="15"/>
      <c r="S224" s="17">
        <f>VLOOKUP(P224,functions!$A$2:$H$69,8,FALSE)</f>
        <v>1</v>
      </c>
      <c r="T224" s="17">
        <f t="shared" ca="1" si="33"/>
        <v>10</v>
      </c>
      <c r="U224" s="18" t="e">
        <f ca="1">VLOOKUP(T224,'salary scales'!$A$1:$F$10,S224+1,FALSE)</f>
        <v>#N/A</v>
      </c>
      <c r="V224" s="23">
        <f>VLOOKUP(P224,functions!$A$2:$H$69,5,FALSE)</f>
        <v>1.00064</v>
      </c>
      <c r="X224" s="18" t="e">
        <f t="shared" ca="1" si="34"/>
        <v>#N/A</v>
      </c>
      <c r="Y224" s="18" t="e">
        <f t="shared" ca="1" si="35"/>
        <v>#N/A</v>
      </c>
      <c r="Z224" s="18" t="e">
        <f t="shared" ca="1" si="37"/>
        <v>#N/A</v>
      </c>
      <c r="AA224" s="18" t="e">
        <f t="shared" ca="1" si="38"/>
        <v>#N/A</v>
      </c>
      <c r="AB224" s="18" t="e">
        <f t="shared" ca="1" si="39"/>
        <v>#N/A</v>
      </c>
      <c r="AC224" s="18" t="e">
        <f t="shared" ca="1" si="40"/>
        <v>#N/A</v>
      </c>
      <c r="AD224" s="18" t="e">
        <f t="shared" ca="1" si="41"/>
        <v>#N/A</v>
      </c>
      <c r="AE224" s="18" t="e">
        <f t="shared" ca="1" si="42"/>
        <v>#N/A</v>
      </c>
      <c r="AF224" s="18" t="e">
        <f t="shared" ca="1" si="43"/>
        <v>#N/A</v>
      </c>
      <c r="AG224" t="str">
        <f t="shared" si="36"/>
        <v/>
      </c>
    </row>
    <row r="225" spans="1:33" x14ac:dyDescent="0.3">
      <c r="A225" s="2" t="s">
        <v>220</v>
      </c>
      <c r="B225" t="s">
        <v>750</v>
      </c>
      <c r="D225" t="s">
        <v>662</v>
      </c>
      <c r="E225" s="1" t="s">
        <v>1467</v>
      </c>
      <c r="F225" s="1" t="s">
        <v>465</v>
      </c>
      <c r="G225" s="7">
        <v>27180</v>
      </c>
      <c r="H225" s="7">
        <v>39432</v>
      </c>
      <c r="I225" s="1" t="s">
        <v>1081</v>
      </c>
      <c r="J225" s="47">
        <v>2</v>
      </c>
      <c r="K225" s="47">
        <v>1</v>
      </c>
      <c r="L225" s="49" t="s">
        <v>1423</v>
      </c>
      <c r="M225" s="6" t="s">
        <v>1281</v>
      </c>
      <c r="N225" s="6" t="s">
        <v>1403</v>
      </c>
      <c r="O225" s="6" t="s">
        <v>1437</v>
      </c>
      <c r="P225" s="12" t="s">
        <v>1001</v>
      </c>
      <c r="Q225" s="15" t="str">
        <f>VLOOKUP(P225,functions!$A$2:$H$69,3,FALSE)</f>
        <v>Secretary</v>
      </c>
      <c r="R225" s="15"/>
      <c r="S225" s="17">
        <f>VLOOKUP(P225,functions!$A$2:$H$69,8,FALSE)</f>
        <v>2</v>
      </c>
      <c r="T225" s="17">
        <f t="shared" ca="1" si="33"/>
        <v>11</v>
      </c>
      <c r="U225" s="18" t="e">
        <f ca="1">VLOOKUP(T225,'salary scales'!$A$1:$F$10,S225+1,FALSE)</f>
        <v>#N/A</v>
      </c>
      <c r="V225" s="23">
        <f>VLOOKUP(P225,functions!$A$2:$H$69,5,FALSE)</f>
        <v>0.6</v>
      </c>
      <c r="X225" s="18" t="e">
        <f t="shared" ca="1" si="34"/>
        <v>#N/A</v>
      </c>
      <c r="Y225" s="18" t="e">
        <f t="shared" ca="1" si="35"/>
        <v>#N/A</v>
      </c>
      <c r="Z225" s="18" t="e">
        <f t="shared" ca="1" si="37"/>
        <v>#N/A</v>
      </c>
      <c r="AA225" s="18" t="e">
        <f t="shared" ca="1" si="38"/>
        <v>#N/A</v>
      </c>
      <c r="AB225" s="18" t="e">
        <f t="shared" ca="1" si="39"/>
        <v>#N/A</v>
      </c>
      <c r="AC225" s="18" t="e">
        <f t="shared" ca="1" si="40"/>
        <v>#N/A</v>
      </c>
      <c r="AD225" s="18" t="e">
        <f t="shared" ca="1" si="41"/>
        <v>#N/A</v>
      </c>
      <c r="AE225" s="18" t="e">
        <f t="shared" ca="1" si="42"/>
        <v>#N/A</v>
      </c>
      <c r="AF225" s="18" t="e">
        <f t="shared" ca="1" si="43"/>
        <v>#N/A</v>
      </c>
      <c r="AG225" t="str">
        <f t="shared" si="36"/>
        <v/>
      </c>
    </row>
    <row r="226" spans="1:33" x14ac:dyDescent="0.3">
      <c r="A226" s="2" t="s">
        <v>221</v>
      </c>
      <c r="B226" t="s">
        <v>790</v>
      </c>
      <c r="D226" t="s">
        <v>685</v>
      </c>
      <c r="E226" s="1" t="s">
        <v>1467</v>
      </c>
      <c r="F226" s="1" t="s">
        <v>465</v>
      </c>
      <c r="G226" s="7">
        <v>29923</v>
      </c>
      <c r="H226" s="7">
        <v>40974</v>
      </c>
      <c r="I226" s="1" t="s">
        <v>1081</v>
      </c>
      <c r="J226" s="47">
        <v>1</v>
      </c>
      <c r="K226" s="47">
        <v>1</v>
      </c>
      <c r="L226" s="49" t="s">
        <v>1422</v>
      </c>
      <c r="M226" s="6" t="s">
        <v>1281</v>
      </c>
      <c r="N226" s="6" t="s">
        <v>1405</v>
      </c>
      <c r="O226" s="6" t="s">
        <v>1444</v>
      </c>
      <c r="P226" s="12" t="s">
        <v>1078</v>
      </c>
      <c r="Q226" s="15" t="str">
        <f>VLOOKUP(P226,functions!$A$2:$H$69,3,FALSE)</f>
        <v>Receptionist</v>
      </c>
      <c r="R226" s="15"/>
      <c r="S226" s="17">
        <f>VLOOKUP(P226,functions!$A$2:$H$69,8,FALSE)</f>
        <v>2</v>
      </c>
      <c r="T226" s="17">
        <f t="shared" ca="1" si="33"/>
        <v>6</v>
      </c>
      <c r="U226" s="18">
        <f ca="1">VLOOKUP(T226,'salary scales'!$A$1:$F$10,S226+1,FALSE)</f>
        <v>1939.17</v>
      </c>
      <c r="V226" s="23">
        <f>VLOOKUP(P226,functions!$A$2:$H$69,5,FALSE)</f>
        <v>0.8</v>
      </c>
      <c r="X226" s="18">
        <f t="shared" ca="1" si="34"/>
        <v>1551.3360000000002</v>
      </c>
      <c r="Y226" s="18">
        <f t="shared" ca="1" si="35"/>
        <v>124.10688000000002</v>
      </c>
      <c r="Z226" s="18">
        <f t="shared" ca="1" si="37"/>
        <v>995.87124999999992</v>
      </c>
      <c r="AA226" s="18">
        <f t="shared" ca="1" si="38"/>
        <v>120.22854000000002</v>
      </c>
      <c r="AB226" s="18">
        <f t="shared" ca="1" si="39"/>
        <v>26.372712000000007</v>
      </c>
      <c r="AC226" s="18">
        <f t="shared" ca="1" si="40"/>
        <v>34.749926400000007</v>
      </c>
      <c r="AD226" s="18">
        <f t="shared" ca="1" si="41"/>
        <v>72.137124000000014</v>
      </c>
      <c r="AE226" s="18">
        <f t="shared" ca="1" si="42"/>
        <v>8.3772144000000015</v>
      </c>
      <c r="AF226" s="18">
        <f t="shared" ca="1" si="43"/>
        <v>66.953600000000023</v>
      </c>
      <c r="AG226" t="str">
        <f t="shared" si="36"/>
        <v/>
      </c>
    </row>
    <row r="227" spans="1:33" x14ac:dyDescent="0.3">
      <c r="A227" s="2" t="s">
        <v>222</v>
      </c>
      <c r="B227" t="s">
        <v>791</v>
      </c>
      <c r="D227" t="s">
        <v>452</v>
      </c>
      <c r="E227" s="1" t="s">
        <v>410</v>
      </c>
      <c r="F227" s="1" t="s">
        <v>465</v>
      </c>
      <c r="G227" s="7">
        <v>33056</v>
      </c>
      <c r="H227" s="7">
        <v>39735</v>
      </c>
      <c r="I227" s="1" t="s">
        <v>1081</v>
      </c>
      <c r="J227" s="47">
        <v>3</v>
      </c>
      <c r="K227" s="47">
        <v>1</v>
      </c>
      <c r="L227" s="49" t="s">
        <v>1422</v>
      </c>
      <c r="M227" s="6" t="s">
        <v>1283</v>
      </c>
      <c r="N227" s="6" t="s">
        <v>1440</v>
      </c>
      <c r="O227" s="6" t="s">
        <v>1466</v>
      </c>
      <c r="P227" s="12" t="s">
        <v>1053</v>
      </c>
      <c r="Q227" s="15" t="str">
        <f>VLOOKUP(P227,functions!$A$2:$H$69,3,FALSE)</f>
        <v>Production worker</v>
      </c>
      <c r="R227" s="15"/>
      <c r="S227" s="17">
        <f>VLOOKUP(P227,functions!$A$2:$H$69,8,FALSE)</f>
        <v>2</v>
      </c>
      <c r="T227" s="17">
        <f t="shared" ca="1" si="33"/>
        <v>10</v>
      </c>
      <c r="U227" s="18" t="e">
        <f ca="1">VLOOKUP(T227,'salary scales'!$A$1:$F$10,S227+1,FALSE)</f>
        <v>#N/A</v>
      </c>
      <c r="V227" s="23">
        <f>VLOOKUP(P227,functions!$A$2:$H$69,5,FALSE)</f>
        <v>1.00064</v>
      </c>
      <c r="X227" s="18" t="e">
        <f t="shared" ca="1" si="34"/>
        <v>#N/A</v>
      </c>
      <c r="Y227" s="18" t="e">
        <f t="shared" ca="1" si="35"/>
        <v>#N/A</v>
      </c>
      <c r="Z227" s="18" t="e">
        <f t="shared" ca="1" si="37"/>
        <v>#N/A</v>
      </c>
      <c r="AA227" s="18" t="e">
        <f t="shared" ca="1" si="38"/>
        <v>#N/A</v>
      </c>
      <c r="AB227" s="18" t="e">
        <f t="shared" ca="1" si="39"/>
        <v>#N/A</v>
      </c>
      <c r="AC227" s="18" t="e">
        <f t="shared" ca="1" si="40"/>
        <v>#N/A</v>
      </c>
      <c r="AD227" s="18" t="e">
        <f t="shared" ca="1" si="41"/>
        <v>#N/A</v>
      </c>
      <c r="AE227" s="18" t="e">
        <f t="shared" ca="1" si="42"/>
        <v>#N/A</v>
      </c>
      <c r="AF227" s="18" t="e">
        <f t="shared" ca="1" si="43"/>
        <v>#N/A</v>
      </c>
      <c r="AG227" t="str">
        <f t="shared" si="36"/>
        <v/>
      </c>
    </row>
    <row r="228" spans="1:33" x14ac:dyDescent="0.3">
      <c r="A228" s="2" t="s">
        <v>223</v>
      </c>
      <c r="B228" t="s">
        <v>796</v>
      </c>
      <c r="D228" t="s">
        <v>454</v>
      </c>
      <c r="E228" s="1" t="s">
        <v>410</v>
      </c>
      <c r="F228" s="1" t="s">
        <v>465</v>
      </c>
      <c r="G228" s="7">
        <v>21055</v>
      </c>
      <c r="H228" s="7">
        <v>40203</v>
      </c>
      <c r="I228" s="1" t="s">
        <v>1081</v>
      </c>
      <c r="M228" s="6" t="s">
        <v>1281</v>
      </c>
      <c r="N228" s="6" t="s">
        <v>1435</v>
      </c>
      <c r="O228" s="6" t="s">
        <v>1446</v>
      </c>
      <c r="P228" s="12" t="s">
        <v>1052</v>
      </c>
      <c r="Q228" s="15" t="str">
        <f>VLOOKUP(P228,functions!$A$2:$H$69,3,FALSE)</f>
        <v>Team leader</v>
      </c>
      <c r="R228" s="15" t="s">
        <v>1083</v>
      </c>
      <c r="S228" s="17">
        <f>VLOOKUP(P228,functions!$A$2:$H$69,8,FALSE)</f>
        <v>3</v>
      </c>
      <c r="T228" s="17">
        <f t="shared" ca="1" si="33"/>
        <v>8</v>
      </c>
      <c r="U228" s="18">
        <f ca="1">VLOOKUP(T228,'salary scales'!$A$1:$F$10,S228+1,FALSE)</f>
        <v>2124.06</v>
      </c>
      <c r="V228" s="23">
        <f>VLOOKUP(P228,functions!$A$2:$H$69,5,FALSE)</f>
        <v>1.00064</v>
      </c>
      <c r="X228" s="18">
        <f t="shared" ca="1" si="34"/>
        <v>2125.4193983999999</v>
      </c>
      <c r="Y228" s="18">
        <f t="shared" ca="1" si="35"/>
        <v>170.033551872</v>
      </c>
      <c r="Z228" s="18">
        <f t="shared" ca="1" si="37"/>
        <v>995.87124999999992</v>
      </c>
      <c r="AA228" s="18">
        <f t="shared" ca="1" si="38"/>
        <v>164.72000337599999</v>
      </c>
      <c r="AB228" s="18">
        <f t="shared" ca="1" si="39"/>
        <v>36.132129772799999</v>
      </c>
      <c r="AC228" s="18">
        <f t="shared" ca="1" si="40"/>
        <v>47.609394524159995</v>
      </c>
      <c r="AD228" s="18">
        <f t="shared" ca="1" si="41"/>
        <v>98.832002025599991</v>
      </c>
      <c r="AE228" s="18">
        <f t="shared" ca="1" si="42"/>
        <v>11.47726475136</v>
      </c>
      <c r="AF228" s="18">
        <f t="shared" ca="1" si="43"/>
        <v>102.24639583999999</v>
      </c>
      <c r="AG228" t="str">
        <f t="shared" si="36"/>
        <v/>
      </c>
    </row>
    <row r="229" spans="1:33" x14ac:dyDescent="0.3">
      <c r="A229" s="2" t="s">
        <v>224</v>
      </c>
      <c r="B229" t="s">
        <v>853</v>
      </c>
      <c r="D229" t="s">
        <v>709</v>
      </c>
      <c r="E229" s="1" t="s">
        <v>1467</v>
      </c>
      <c r="F229" s="1" t="s">
        <v>465</v>
      </c>
      <c r="G229" s="7">
        <v>20158</v>
      </c>
      <c r="H229" s="7">
        <v>39332</v>
      </c>
      <c r="I229" s="1" t="s">
        <v>1081</v>
      </c>
      <c r="M229" s="6" t="s">
        <v>1281</v>
      </c>
      <c r="N229" s="6" t="s">
        <v>1403</v>
      </c>
      <c r="O229" s="6" t="s">
        <v>1456</v>
      </c>
      <c r="P229" s="12" t="s">
        <v>1055</v>
      </c>
      <c r="Q229" s="15" t="str">
        <f>VLOOKUP(P229,functions!$A$2:$H$69,3,FALSE)</f>
        <v>Head of Distribution</v>
      </c>
      <c r="R229" s="15"/>
      <c r="S229" s="17">
        <f>VLOOKUP(P229,functions!$A$2:$H$69,8,FALSE)</f>
        <v>4</v>
      </c>
      <c r="T229" s="17">
        <f t="shared" ca="1" si="33"/>
        <v>11</v>
      </c>
      <c r="U229" s="18" t="e">
        <f ca="1">VLOOKUP(T229,'salary scales'!$A$1:$F$10,S229+1,FALSE)</f>
        <v>#N/A</v>
      </c>
      <c r="V229" s="23">
        <f>VLOOKUP(P229,functions!$A$2:$H$69,5,FALSE)</f>
        <v>1</v>
      </c>
      <c r="X229" s="18" t="e">
        <f t="shared" ca="1" si="34"/>
        <v>#N/A</v>
      </c>
      <c r="Y229" s="18" t="e">
        <f t="shared" ca="1" si="35"/>
        <v>#N/A</v>
      </c>
      <c r="Z229" s="18" t="e">
        <f t="shared" ca="1" si="37"/>
        <v>#N/A</v>
      </c>
      <c r="AA229" s="18" t="e">
        <f t="shared" ca="1" si="38"/>
        <v>#N/A</v>
      </c>
      <c r="AB229" s="18" t="e">
        <f t="shared" ca="1" si="39"/>
        <v>#N/A</v>
      </c>
      <c r="AC229" s="18" t="e">
        <f t="shared" ca="1" si="40"/>
        <v>#N/A</v>
      </c>
      <c r="AD229" s="18" t="e">
        <f t="shared" ca="1" si="41"/>
        <v>#N/A</v>
      </c>
      <c r="AE229" s="18" t="e">
        <f t="shared" ca="1" si="42"/>
        <v>#N/A</v>
      </c>
      <c r="AF229" s="18" t="e">
        <f t="shared" ca="1" si="43"/>
        <v>#N/A</v>
      </c>
      <c r="AG229" t="str">
        <f t="shared" si="36"/>
        <v/>
      </c>
    </row>
    <row r="230" spans="1:33" x14ac:dyDescent="0.3">
      <c r="A230" s="2" t="s">
        <v>225</v>
      </c>
      <c r="B230" t="s">
        <v>840</v>
      </c>
      <c r="D230" t="s">
        <v>531</v>
      </c>
      <c r="E230" s="1" t="s">
        <v>410</v>
      </c>
      <c r="F230" s="1" t="s">
        <v>465</v>
      </c>
      <c r="G230" s="7">
        <v>33213</v>
      </c>
      <c r="H230" s="7">
        <v>40231</v>
      </c>
      <c r="I230" s="1" t="s">
        <v>1081</v>
      </c>
      <c r="M230" s="6" t="s">
        <v>1283</v>
      </c>
      <c r="N230" s="6" t="s">
        <v>1439</v>
      </c>
      <c r="O230" s="6" t="s">
        <v>1448</v>
      </c>
      <c r="P230" s="12" t="s">
        <v>1068</v>
      </c>
      <c r="Q230" s="15" t="str">
        <f>VLOOKUP(P230,functions!$A$2:$H$69,3,FALSE)</f>
        <v>Team Leader Distribution</v>
      </c>
      <c r="R230" s="15" t="s">
        <v>1083</v>
      </c>
      <c r="S230" s="17">
        <f>VLOOKUP(P230,functions!$A$2:$H$69,8,FALSE)</f>
        <v>3</v>
      </c>
      <c r="T230" s="17">
        <f t="shared" ca="1" si="33"/>
        <v>8</v>
      </c>
      <c r="U230" s="18">
        <f ca="1">VLOOKUP(T230,'salary scales'!$A$1:$F$10,S230+1,FALSE)</f>
        <v>2124.06</v>
      </c>
      <c r="V230" s="23">
        <f>VLOOKUP(P230,functions!$A$2:$H$69,5,FALSE)</f>
        <v>1</v>
      </c>
      <c r="X230" s="18">
        <f t="shared" ca="1" si="34"/>
        <v>2124.06</v>
      </c>
      <c r="Y230" s="18">
        <f t="shared" ca="1" si="35"/>
        <v>169.9248</v>
      </c>
      <c r="Z230" s="18">
        <f t="shared" ca="1" si="37"/>
        <v>995.87124999999992</v>
      </c>
      <c r="AA230" s="18">
        <f t="shared" ca="1" si="38"/>
        <v>164.61464999999998</v>
      </c>
      <c r="AB230" s="18">
        <f t="shared" ca="1" si="39"/>
        <v>36.109020000000001</v>
      </c>
      <c r="AC230" s="18">
        <f t="shared" ca="1" si="40"/>
        <v>47.578944</v>
      </c>
      <c r="AD230" s="18">
        <f t="shared" ca="1" si="41"/>
        <v>98.768789999999996</v>
      </c>
      <c r="AE230" s="18">
        <f t="shared" ca="1" si="42"/>
        <v>11.469924000000001</v>
      </c>
      <c r="AF230" s="18">
        <f t="shared" ca="1" si="43"/>
        <v>102.181</v>
      </c>
      <c r="AG230" t="str">
        <f t="shared" si="36"/>
        <v/>
      </c>
    </row>
    <row r="231" spans="1:33" x14ac:dyDescent="0.3">
      <c r="A231" s="2" t="s">
        <v>226</v>
      </c>
      <c r="B231" t="s">
        <v>836</v>
      </c>
      <c r="D231" t="s">
        <v>478</v>
      </c>
      <c r="E231" s="1" t="s">
        <v>410</v>
      </c>
      <c r="F231" s="1" t="s">
        <v>465</v>
      </c>
      <c r="G231" s="7">
        <v>21094</v>
      </c>
      <c r="H231" s="7">
        <v>39790</v>
      </c>
      <c r="I231" s="1" t="s">
        <v>1081</v>
      </c>
      <c r="J231" s="47">
        <v>1</v>
      </c>
      <c r="K231" s="47">
        <v>1</v>
      </c>
      <c r="L231" s="49" t="s">
        <v>1422</v>
      </c>
      <c r="M231" s="6" t="s">
        <v>1281</v>
      </c>
      <c r="N231" s="6" t="s">
        <v>1435</v>
      </c>
      <c r="O231" s="6" t="s">
        <v>1443</v>
      </c>
      <c r="P231" s="12" t="s">
        <v>1053</v>
      </c>
      <c r="Q231" s="15" t="str">
        <f>VLOOKUP(P231,functions!$A$2:$H$69,3,FALSE)</f>
        <v>Production worker</v>
      </c>
      <c r="R231" s="15"/>
      <c r="S231" s="17">
        <f>VLOOKUP(P231,functions!$A$2:$H$69,8,FALSE)</f>
        <v>2</v>
      </c>
      <c r="T231" s="17">
        <f t="shared" ca="1" si="33"/>
        <v>10</v>
      </c>
      <c r="U231" s="18" t="e">
        <f ca="1">VLOOKUP(T231,'salary scales'!$A$1:$F$10,S231+1,FALSE)</f>
        <v>#N/A</v>
      </c>
      <c r="V231" s="23">
        <f>VLOOKUP(P231,functions!$A$2:$H$69,5,FALSE)</f>
        <v>1.00064</v>
      </c>
      <c r="X231" s="18" t="e">
        <f t="shared" ca="1" si="34"/>
        <v>#N/A</v>
      </c>
      <c r="Y231" s="18" t="e">
        <f t="shared" ca="1" si="35"/>
        <v>#N/A</v>
      </c>
      <c r="Z231" s="18" t="e">
        <f t="shared" ca="1" si="37"/>
        <v>#N/A</v>
      </c>
      <c r="AA231" s="18" t="e">
        <f t="shared" ca="1" si="38"/>
        <v>#N/A</v>
      </c>
      <c r="AB231" s="18" t="e">
        <f t="shared" ca="1" si="39"/>
        <v>#N/A</v>
      </c>
      <c r="AC231" s="18" t="e">
        <f t="shared" ca="1" si="40"/>
        <v>#N/A</v>
      </c>
      <c r="AD231" s="18" t="e">
        <f t="shared" ca="1" si="41"/>
        <v>#N/A</v>
      </c>
      <c r="AE231" s="18" t="e">
        <f t="shared" ca="1" si="42"/>
        <v>#N/A</v>
      </c>
      <c r="AF231" s="18" t="e">
        <f t="shared" ca="1" si="43"/>
        <v>#N/A</v>
      </c>
      <c r="AG231" t="str">
        <f t="shared" si="36"/>
        <v/>
      </c>
    </row>
    <row r="232" spans="1:33" x14ac:dyDescent="0.3">
      <c r="A232" s="2" t="s">
        <v>227</v>
      </c>
      <c r="B232" t="s">
        <v>837</v>
      </c>
      <c r="D232" t="s">
        <v>525</v>
      </c>
      <c r="E232" s="1" t="s">
        <v>410</v>
      </c>
      <c r="F232" s="1" t="s">
        <v>465</v>
      </c>
      <c r="G232" s="7">
        <v>28547</v>
      </c>
      <c r="H232" s="7">
        <v>39873</v>
      </c>
      <c r="I232" s="1" t="s">
        <v>1420</v>
      </c>
      <c r="J232" s="47">
        <v>2</v>
      </c>
      <c r="K232" s="47">
        <v>2</v>
      </c>
      <c r="L232" s="49" t="s">
        <v>1423</v>
      </c>
      <c r="M232" s="6" t="s">
        <v>1281</v>
      </c>
      <c r="N232" s="6" t="s">
        <v>1435</v>
      </c>
      <c r="O232" s="6" t="s">
        <v>1464</v>
      </c>
      <c r="P232" s="12" t="s">
        <v>1050</v>
      </c>
      <c r="Q232" s="15" t="str">
        <f>VLOOKUP(P232,functions!$A$2:$H$69,3,FALSE)</f>
        <v>Process manager</v>
      </c>
      <c r="R232" s="15"/>
      <c r="S232" s="17">
        <f>VLOOKUP(P232,functions!$A$2:$H$69,8,FALSE)</f>
        <v>4</v>
      </c>
      <c r="T232" s="17">
        <f t="shared" ca="1" si="33"/>
        <v>9</v>
      </c>
      <c r="U232" s="18">
        <f ca="1">VLOOKUP(T232,'salary scales'!$A$1:$F$10,S232+1,FALSE)</f>
        <v>2277.9499999999998</v>
      </c>
      <c r="V232" s="23">
        <f>VLOOKUP(P232,functions!$A$2:$H$69,5,FALSE)</f>
        <v>1</v>
      </c>
      <c r="X232" s="18">
        <f t="shared" ca="1" si="34"/>
        <v>2277.9499999999998</v>
      </c>
      <c r="Y232" s="18">
        <f t="shared" ca="1" si="35"/>
        <v>182.23599999999999</v>
      </c>
      <c r="Z232" s="18">
        <f t="shared" ca="1" si="37"/>
        <v>995.87124999999992</v>
      </c>
      <c r="AA232" s="18">
        <f t="shared" ca="1" si="38"/>
        <v>176.54112499999999</v>
      </c>
      <c r="AB232" s="18">
        <f t="shared" ca="1" si="39"/>
        <v>38.725149999999999</v>
      </c>
      <c r="AC232" s="18">
        <f t="shared" ca="1" si="40"/>
        <v>51.026079999999993</v>
      </c>
      <c r="AD232" s="18">
        <f t="shared" ca="1" si="41"/>
        <v>105.92467499999999</v>
      </c>
      <c r="AE232" s="18">
        <f t="shared" ca="1" si="42"/>
        <v>12.300929999999999</v>
      </c>
      <c r="AF232" s="18">
        <f t="shared" ca="1" si="43"/>
        <v>117.57</v>
      </c>
      <c r="AG232" t="str">
        <f t="shared" si="36"/>
        <v/>
      </c>
    </row>
    <row r="233" spans="1:33" x14ac:dyDescent="0.3">
      <c r="A233" s="2" t="s">
        <v>228</v>
      </c>
      <c r="B233" t="s">
        <v>838</v>
      </c>
      <c r="C233" t="s">
        <v>743</v>
      </c>
      <c r="D233" t="s">
        <v>526</v>
      </c>
      <c r="E233" s="1" t="s">
        <v>410</v>
      </c>
      <c r="F233" s="1" t="s">
        <v>465</v>
      </c>
      <c r="G233" s="7">
        <v>21916</v>
      </c>
      <c r="H233" s="7">
        <v>41306</v>
      </c>
      <c r="I233" s="1" t="s">
        <v>1081</v>
      </c>
      <c r="J233" s="47">
        <v>5</v>
      </c>
      <c r="K233" s="47">
        <v>5</v>
      </c>
      <c r="L233" s="49" t="s">
        <v>1424</v>
      </c>
      <c r="M233" s="6" t="s">
        <v>1281</v>
      </c>
      <c r="N233" s="6" t="s">
        <v>1435</v>
      </c>
      <c r="O233" s="6" t="s">
        <v>1464</v>
      </c>
      <c r="P233" s="12" t="s">
        <v>1051</v>
      </c>
      <c r="Q233" s="15" t="str">
        <f>VLOOKUP(P233,functions!$A$2:$H$69,3,FALSE)</f>
        <v>Planner</v>
      </c>
      <c r="R233" s="15"/>
      <c r="S233" s="17">
        <f>VLOOKUP(P233,functions!$A$2:$H$69,8,FALSE)</f>
        <v>3</v>
      </c>
      <c r="T233" s="17">
        <f t="shared" ca="1" si="33"/>
        <v>5</v>
      </c>
      <c r="U233" s="18">
        <f ca="1">VLOOKUP(T233,'salary scales'!$A$1:$F$10,S233+1,FALSE)</f>
        <v>1975.67</v>
      </c>
      <c r="V233" s="23">
        <f>VLOOKUP(P233,functions!$A$2:$H$69,5,FALSE)</f>
        <v>1</v>
      </c>
      <c r="X233" s="18">
        <f t="shared" ca="1" si="34"/>
        <v>1975.67</v>
      </c>
      <c r="Y233" s="18">
        <f t="shared" ca="1" si="35"/>
        <v>158.05360000000002</v>
      </c>
      <c r="Z233" s="18">
        <f t="shared" ca="1" si="37"/>
        <v>995.87124999999992</v>
      </c>
      <c r="AA233" s="18">
        <f t="shared" ca="1" si="38"/>
        <v>153.11442500000001</v>
      </c>
      <c r="AB233" s="18">
        <f t="shared" ca="1" si="39"/>
        <v>33.586390000000002</v>
      </c>
      <c r="AC233" s="18">
        <f t="shared" ca="1" si="40"/>
        <v>44.255008000000004</v>
      </c>
      <c r="AD233" s="18">
        <f t="shared" ca="1" si="41"/>
        <v>91.868655000000004</v>
      </c>
      <c r="AE233" s="18">
        <f t="shared" ca="1" si="42"/>
        <v>10.668618</v>
      </c>
      <c r="AF233" s="18">
        <f t="shared" ca="1" si="43"/>
        <v>87.342000000000013</v>
      </c>
      <c r="AG233">
        <f t="shared" si="36"/>
        <v>1</v>
      </c>
    </row>
    <row r="234" spans="1:33" x14ac:dyDescent="0.3">
      <c r="A234" s="2" t="s">
        <v>229</v>
      </c>
      <c r="B234" t="s">
        <v>797</v>
      </c>
      <c r="D234" t="s">
        <v>455</v>
      </c>
      <c r="E234" s="1" t="s">
        <v>410</v>
      </c>
      <c r="F234" s="1" t="s">
        <v>465</v>
      </c>
      <c r="G234" s="7">
        <v>30452</v>
      </c>
      <c r="H234" s="7">
        <v>39373</v>
      </c>
      <c r="I234" s="1" t="s">
        <v>1081</v>
      </c>
      <c r="M234" s="6" t="s">
        <v>1281</v>
      </c>
      <c r="N234" s="6" t="s">
        <v>1335</v>
      </c>
      <c r="O234" s="6" t="s">
        <v>1445</v>
      </c>
      <c r="P234" s="12" t="s">
        <v>1021</v>
      </c>
      <c r="Q234" s="15" t="str">
        <f>VLOOKUP(P234,functions!$A$2:$H$69,3,FALSE)</f>
        <v>In-house sales employee</v>
      </c>
      <c r="R234" s="15"/>
      <c r="S234" s="17">
        <f>VLOOKUP(P234,functions!$A$2:$H$69,8,FALSE)</f>
        <v>3</v>
      </c>
      <c r="T234" s="17">
        <f t="shared" ca="1" si="33"/>
        <v>11</v>
      </c>
      <c r="U234" s="18" t="e">
        <f ca="1">VLOOKUP(T234,'salary scales'!$A$1:$F$10,S234+1,FALSE)</f>
        <v>#N/A</v>
      </c>
      <c r="V234" s="23">
        <f>VLOOKUP(P234,functions!$A$2:$H$69,5,FALSE)</f>
        <v>0.6</v>
      </c>
      <c r="X234" s="18" t="e">
        <f t="shared" ca="1" si="34"/>
        <v>#N/A</v>
      </c>
      <c r="Y234" s="18" t="e">
        <f t="shared" ca="1" si="35"/>
        <v>#N/A</v>
      </c>
      <c r="Z234" s="18" t="e">
        <f t="shared" ca="1" si="37"/>
        <v>#N/A</v>
      </c>
      <c r="AA234" s="18" t="e">
        <f t="shared" ca="1" si="38"/>
        <v>#N/A</v>
      </c>
      <c r="AB234" s="18" t="e">
        <f t="shared" ca="1" si="39"/>
        <v>#N/A</v>
      </c>
      <c r="AC234" s="18" t="e">
        <f t="shared" ca="1" si="40"/>
        <v>#N/A</v>
      </c>
      <c r="AD234" s="18" t="e">
        <f t="shared" ca="1" si="41"/>
        <v>#N/A</v>
      </c>
      <c r="AE234" s="18" t="e">
        <f t="shared" ca="1" si="42"/>
        <v>#N/A</v>
      </c>
      <c r="AF234" s="18" t="e">
        <f t="shared" ca="1" si="43"/>
        <v>#N/A</v>
      </c>
      <c r="AG234" t="str">
        <f t="shared" si="36"/>
        <v/>
      </c>
    </row>
    <row r="235" spans="1:33" x14ac:dyDescent="0.3">
      <c r="A235" s="2" t="s">
        <v>230</v>
      </c>
      <c r="B235" t="s">
        <v>799</v>
      </c>
      <c r="C235" t="s">
        <v>782</v>
      </c>
      <c r="D235" t="s">
        <v>456</v>
      </c>
      <c r="E235" s="1" t="s">
        <v>410</v>
      </c>
      <c r="F235" s="1" t="s">
        <v>465</v>
      </c>
      <c r="G235" s="7">
        <v>27379</v>
      </c>
      <c r="H235" s="7">
        <v>39881</v>
      </c>
      <c r="I235" s="1" t="s">
        <v>1081</v>
      </c>
      <c r="M235" s="6" t="s">
        <v>1281</v>
      </c>
      <c r="N235" s="6" t="s">
        <v>1435</v>
      </c>
      <c r="O235" s="6" t="s">
        <v>1464</v>
      </c>
      <c r="P235" s="12" t="s">
        <v>1050</v>
      </c>
      <c r="Q235" s="15" t="str">
        <f>VLOOKUP(P235,functions!$A$2:$H$69,3,FALSE)</f>
        <v>Process manager</v>
      </c>
      <c r="R235" s="15"/>
      <c r="S235" s="17">
        <f>VLOOKUP(P235,functions!$A$2:$H$69,8,FALSE)</f>
        <v>4</v>
      </c>
      <c r="T235" s="17">
        <f t="shared" ca="1" si="33"/>
        <v>9</v>
      </c>
      <c r="U235" s="18">
        <f ca="1">VLOOKUP(T235,'salary scales'!$A$1:$F$10,S235+1,FALSE)</f>
        <v>2277.9499999999998</v>
      </c>
      <c r="V235" s="23">
        <f>VLOOKUP(P235,functions!$A$2:$H$69,5,FALSE)</f>
        <v>1</v>
      </c>
      <c r="X235" s="18">
        <f t="shared" ca="1" si="34"/>
        <v>2277.9499999999998</v>
      </c>
      <c r="Y235" s="18">
        <f t="shared" ca="1" si="35"/>
        <v>182.23599999999999</v>
      </c>
      <c r="Z235" s="18">
        <f t="shared" ca="1" si="37"/>
        <v>995.87124999999992</v>
      </c>
      <c r="AA235" s="18">
        <f t="shared" ca="1" si="38"/>
        <v>176.54112499999999</v>
      </c>
      <c r="AB235" s="18">
        <f t="shared" ca="1" si="39"/>
        <v>38.725149999999999</v>
      </c>
      <c r="AC235" s="18">
        <f t="shared" ca="1" si="40"/>
        <v>51.026079999999993</v>
      </c>
      <c r="AD235" s="18">
        <f t="shared" ca="1" si="41"/>
        <v>105.92467499999999</v>
      </c>
      <c r="AE235" s="18">
        <f t="shared" ca="1" si="42"/>
        <v>12.300929999999999</v>
      </c>
      <c r="AF235" s="18">
        <f t="shared" ca="1" si="43"/>
        <v>117.57</v>
      </c>
      <c r="AG235" t="str">
        <f t="shared" si="36"/>
        <v/>
      </c>
    </row>
    <row r="236" spans="1:33" x14ac:dyDescent="0.3">
      <c r="A236" s="2" t="s">
        <v>231</v>
      </c>
      <c r="B236" t="s">
        <v>970</v>
      </c>
      <c r="D236" t="s">
        <v>633</v>
      </c>
      <c r="E236" s="1" t="s">
        <v>410</v>
      </c>
      <c r="F236" s="1" t="s">
        <v>465</v>
      </c>
      <c r="G236" s="7">
        <v>25965</v>
      </c>
      <c r="H236" s="7">
        <v>39354</v>
      </c>
      <c r="I236" s="1" t="s">
        <v>1081</v>
      </c>
      <c r="J236" s="47">
        <v>1</v>
      </c>
      <c r="K236" s="47">
        <v>1</v>
      </c>
      <c r="L236" s="49" t="s">
        <v>1423</v>
      </c>
      <c r="M236" s="6" t="s">
        <v>1281</v>
      </c>
      <c r="N236" s="6" t="s">
        <v>1405</v>
      </c>
      <c r="O236" s="6" t="s">
        <v>1279</v>
      </c>
      <c r="P236" s="12" t="s">
        <v>1063</v>
      </c>
      <c r="Q236" s="15" t="str">
        <f>VLOOKUP(P236,functions!$A$2:$H$69,3,FALSE)</f>
        <v>cook</v>
      </c>
      <c r="R236" s="15"/>
      <c r="S236" s="17">
        <f>VLOOKUP(P236,functions!$A$2:$H$69,8,FALSE)</f>
        <v>3</v>
      </c>
      <c r="T236" s="17">
        <f t="shared" ca="1" si="33"/>
        <v>11</v>
      </c>
      <c r="U236" s="18" t="e">
        <f ca="1">VLOOKUP(T236,'salary scales'!$A$1:$F$10,S236+1,FALSE)</f>
        <v>#N/A</v>
      </c>
      <c r="V236" s="23">
        <f>VLOOKUP(P236,functions!$A$2:$H$69,5,FALSE)</f>
        <v>1</v>
      </c>
      <c r="X236" s="18" t="e">
        <f t="shared" ca="1" si="34"/>
        <v>#N/A</v>
      </c>
      <c r="Y236" s="18" t="e">
        <f t="shared" ca="1" si="35"/>
        <v>#N/A</v>
      </c>
      <c r="Z236" s="18" t="e">
        <f t="shared" ca="1" si="37"/>
        <v>#N/A</v>
      </c>
      <c r="AA236" s="18" t="e">
        <f t="shared" ca="1" si="38"/>
        <v>#N/A</v>
      </c>
      <c r="AB236" s="18" t="e">
        <f t="shared" ca="1" si="39"/>
        <v>#N/A</v>
      </c>
      <c r="AC236" s="18" t="e">
        <f t="shared" ca="1" si="40"/>
        <v>#N/A</v>
      </c>
      <c r="AD236" s="18" t="e">
        <f t="shared" ca="1" si="41"/>
        <v>#N/A</v>
      </c>
      <c r="AE236" s="18" t="e">
        <f t="shared" ca="1" si="42"/>
        <v>#N/A</v>
      </c>
      <c r="AF236" s="18" t="e">
        <f t="shared" ca="1" si="43"/>
        <v>#N/A</v>
      </c>
      <c r="AG236" t="str">
        <f t="shared" si="36"/>
        <v/>
      </c>
    </row>
    <row r="237" spans="1:33" x14ac:dyDescent="0.3">
      <c r="A237" s="2" t="s">
        <v>232</v>
      </c>
      <c r="B237" t="s">
        <v>912</v>
      </c>
      <c r="D237" t="s">
        <v>532</v>
      </c>
      <c r="E237" s="1" t="s">
        <v>410</v>
      </c>
      <c r="F237" s="1" t="s">
        <v>465</v>
      </c>
      <c r="G237" s="7">
        <v>23750</v>
      </c>
      <c r="H237" s="7">
        <v>40468</v>
      </c>
      <c r="I237" s="1" t="s">
        <v>1081</v>
      </c>
      <c r="J237" s="47">
        <v>8</v>
      </c>
      <c r="K237" s="47">
        <v>5</v>
      </c>
      <c r="L237" s="49" t="s">
        <v>1426</v>
      </c>
      <c r="M237" s="6" t="s">
        <v>1281</v>
      </c>
      <c r="N237" s="6" t="s">
        <v>1042</v>
      </c>
      <c r="O237" s="6" t="s">
        <v>1455</v>
      </c>
      <c r="P237" s="12" t="s">
        <v>1007</v>
      </c>
      <c r="Q237" s="15" t="str">
        <f>VLOOKUP(P237,functions!$A$2:$H$69,3,FALSE)</f>
        <v>Website administrator</v>
      </c>
      <c r="R237" s="15"/>
      <c r="S237" s="17">
        <f>VLOOKUP(P237,functions!$A$2:$H$69,8,FALSE)</f>
        <v>3</v>
      </c>
      <c r="T237" s="17">
        <f t="shared" ca="1" si="33"/>
        <v>8</v>
      </c>
      <c r="U237" s="18">
        <f ca="1">VLOOKUP(T237,'salary scales'!$A$1:$F$10,S237+1,FALSE)</f>
        <v>2124.06</v>
      </c>
      <c r="V237" s="23">
        <f>VLOOKUP(P237,functions!$A$2:$H$69,5,FALSE)</f>
        <v>1</v>
      </c>
      <c r="X237" s="18">
        <f t="shared" ca="1" si="34"/>
        <v>2124.06</v>
      </c>
      <c r="Y237" s="18">
        <f t="shared" ca="1" si="35"/>
        <v>169.9248</v>
      </c>
      <c r="Z237" s="18">
        <f t="shared" ca="1" si="37"/>
        <v>995.87124999999992</v>
      </c>
      <c r="AA237" s="18">
        <f t="shared" ca="1" si="38"/>
        <v>164.61464999999998</v>
      </c>
      <c r="AB237" s="18">
        <f t="shared" ca="1" si="39"/>
        <v>36.109020000000001</v>
      </c>
      <c r="AC237" s="18">
        <f t="shared" ca="1" si="40"/>
        <v>47.578944</v>
      </c>
      <c r="AD237" s="18">
        <f t="shared" ca="1" si="41"/>
        <v>98.768789999999996</v>
      </c>
      <c r="AE237" s="18">
        <f t="shared" ca="1" si="42"/>
        <v>11.469924000000001</v>
      </c>
      <c r="AF237" s="18">
        <f t="shared" ca="1" si="43"/>
        <v>102.181</v>
      </c>
      <c r="AG237" t="str">
        <f t="shared" si="36"/>
        <v/>
      </c>
    </row>
    <row r="238" spans="1:33" x14ac:dyDescent="0.3">
      <c r="A238" s="2" t="s">
        <v>233</v>
      </c>
      <c r="B238" t="s">
        <v>777</v>
      </c>
      <c r="D238" t="s">
        <v>676</v>
      </c>
      <c r="E238" s="1" t="s">
        <v>1467</v>
      </c>
      <c r="F238" s="1" t="s">
        <v>465</v>
      </c>
      <c r="G238" s="7">
        <v>32886</v>
      </c>
      <c r="H238" s="7">
        <v>41394</v>
      </c>
      <c r="I238" s="1" t="s">
        <v>1081</v>
      </c>
      <c r="M238" s="6" t="s">
        <v>1281</v>
      </c>
      <c r="N238" s="6" t="s">
        <v>1403</v>
      </c>
      <c r="O238" s="6" t="s">
        <v>1456</v>
      </c>
      <c r="P238" s="12" t="s">
        <v>1001</v>
      </c>
      <c r="Q238" s="15" t="str">
        <f>VLOOKUP(P238,functions!$A$2:$H$69,3,FALSE)</f>
        <v>Secretary</v>
      </c>
      <c r="R238" s="15"/>
      <c r="S238" s="17">
        <f>VLOOKUP(P238,functions!$A$2:$H$69,8,FALSE)</f>
        <v>2</v>
      </c>
      <c r="T238" s="17">
        <f t="shared" ca="1" si="33"/>
        <v>5</v>
      </c>
      <c r="U238" s="18">
        <f ca="1">VLOOKUP(T238,'salary scales'!$A$1:$F$10,S238+1,FALSE)</f>
        <v>1899.07</v>
      </c>
      <c r="V238" s="23">
        <f>VLOOKUP(P238,functions!$A$2:$H$69,5,FALSE)</f>
        <v>0.6</v>
      </c>
      <c r="X238" s="18">
        <f t="shared" ca="1" si="34"/>
        <v>1139.442</v>
      </c>
      <c r="Y238" s="18">
        <f t="shared" ca="1" si="35"/>
        <v>91.155360000000002</v>
      </c>
      <c r="Z238" s="18">
        <f t="shared" ca="1" si="37"/>
        <v>995.87124999999992</v>
      </c>
      <c r="AA238" s="18">
        <f t="shared" ca="1" si="38"/>
        <v>88.306754999999995</v>
      </c>
      <c r="AB238" s="18">
        <f t="shared" ca="1" si="39"/>
        <v>19.370514</v>
      </c>
      <c r="AC238" s="18">
        <f t="shared" ca="1" si="40"/>
        <v>25.523500800000001</v>
      </c>
      <c r="AD238" s="18">
        <f t="shared" ca="1" si="41"/>
        <v>52.984053000000003</v>
      </c>
      <c r="AE238" s="18">
        <f t="shared" ca="1" si="42"/>
        <v>6.1529868000000008</v>
      </c>
      <c r="AF238" s="18">
        <f t="shared" ca="1" si="43"/>
        <v>47.809200000000004</v>
      </c>
      <c r="AG238" t="str">
        <f t="shared" si="36"/>
        <v/>
      </c>
    </row>
    <row r="239" spans="1:33" x14ac:dyDescent="0.3">
      <c r="A239" s="2" t="s">
        <v>234</v>
      </c>
      <c r="B239" t="s">
        <v>777</v>
      </c>
      <c r="D239" t="s">
        <v>441</v>
      </c>
      <c r="E239" s="1" t="s">
        <v>410</v>
      </c>
      <c r="F239" s="1" t="s">
        <v>465</v>
      </c>
      <c r="G239" s="7">
        <v>24100</v>
      </c>
      <c r="H239" s="7">
        <v>41047</v>
      </c>
      <c r="I239" s="1" t="s">
        <v>1081</v>
      </c>
      <c r="M239" s="6" t="s">
        <v>1281</v>
      </c>
      <c r="N239" s="6" t="s">
        <v>1435</v>
      </c>
      <c r="O239" s="6" t="s">
        <v>1446</v>
      </c>
      <c r="P239" s="12" t="s">
        <v>1052</v>
      </c>
      <c r="Q239" s="15" t="str">
        <f>VLOOKUP(P239,functions!$A$2:$H$69,3,FALSE)</f>
        <v>Team leader</v>
      </c>
      <c r="R239" s="15" t="s">
        <v>1083</v>
      </c>
      <c r="S239" s="17">
        <f>VLOOKUP(P239,functions!$A$2:$H$69,8,FALSE)</f>
        <v>3</v>
      </c>
      <c r="T239" s="17">
        <f t="shared" ca="1" si="33"/>
        <v>6</v>
      </c>
      <c r="U239" s="18">
        <f ca="1">VLOOKUP(T239,'salary scales'!$A$1:$F$10,S239+1,FALSE)</f>
        <v>2025.09</v>
      </c>
      <c r="V239" s="23">
        <f>VLOOKUP(P239,functions!$A$2:$H$69,5,FALSE)</f>
        <v>1.00064</v>
      </c>
      <c r="X239" s="18">
        <f t="shared" ca="1" si="34"/>
        <v>2026.3860576</v>
      </c>
      <c r="Y239" s="18">
        <f t="shared" ca="1" si="35"/>
        <v>162.11088460799999</v>
      </c>
      <c r="Z239" s="18">
        <f t="shared" ca="1" si="37"/>
        <v>995.87124999999992</v>
      </c>
      <c r="AA239" s="18">
        <f t="shared" ca="1" si="38"/>
        <v>157.044919464</v>
      </c>
      <c r="AB239" s="18">
        <f t="shared" ca="1" si="39"/>
        <v>34.448562979199998</v>
      </c>
      <c r="AC239" s="18">
        <f t="shared" ca="1" si="40"/>
        <v>45.391047690240001</v>
      </c>
      <c r="AD239" s="18">
        <f t="shared" ca="1" si="41"/>
        <v>94.226951678399999</v>
      </c>
      <c r="AE239" s="18">
        <f t="shared" ca="1" si="42"/>
        <v>10.942484711040001</v>
      </c>
      <c r="AF239" s="18">
        <f t="shared" ca="1" si="43"/>
        <v>92.343061760000012</v>
      </c>
      <c r="AG239" t="str">
        <f t="shared" si="36"/>
        <v/>
      </c>
    </row>
    <row r="240" spans="1:33" x14ac:dyDescent="0.3">
      <c r="A240" s="2" t="s">
        <v>235</v>
      </c>
      <c r="B240" t="s">
        <v>776</v>
      </c>
      <c r="D240" t="s">
        <v>675</v>
      </c>
      <c r="E240" s="1" t="s">
        <v>1467</v>
      </c>
      <c r="F240" s="1" t="s">
        <v>465</v>
      </c>
      <c r="G240" s="7">
        <v>22364</v>
      </c>
      <c r="H240" s="7">
        <v>40950</v>
      </c>
      <c r="I240" s="1" t="s">
        <v>1081</v>
      </c>
      <c r="J240" s="47">
        <v>1</v>
      </c>
      <c r="K240" s="47">
        <v>1</v>
      </c>
      <c r="L240" s="49" t="s">
        <v>1422</v>
      </c>
      <c r="M240" s="6" t="s">
        <v>1281</v>
      </c>
      <c r="N240" s="6" t="s">
        <v>1435</v>
      </c>
      <c r="O240" s="6" t="s">
        <v>1443</v>
      </c>
      <c r="P240" s="12" t="s">
        <v>1054</v>
      </c>
      <c r="Q240" s="15" t="str">
        <f>VLOOKUP(P240,functions!$A$2:$H$69,3,FALSE)</f>
        <v>Production assistant</v>
      </c>
      <c r="R240" s="15"/>
      <c r="S240" s="17">
        <f>VLOOKUP(P240,functions!$A$2:$H$69,8,FALSE)</f>
        <v>1</v>
      </c>
      <c r="T240" s="17">
        <f t="shared" ca="1" si="33"/>
        <v>6</v>
      </c>
      <c r="U240" s="18">
        <f ca="1">VLOOKUP(T240,'salary scales'!$A$1:$F$10,S240+1,FALSE)</f>
        <v>1861.13</v>
      </c>
      <c r="V240" s="23">
        <f>VLOOKUP(P240,functions!$A$2:$H$69,5,FALSE)</f>
        <v>1.00064</v>
      </c>
      <c r="X240" s="18">
        <f t="shared" ca="1" si="34"/>
        <v>1862.3211232000001</v>
      </c>
      <c r="Y240" s="18">
        <f t="shared" ca="1" si="35"/>
        <v>148.98568985600002</v>
      </c>
      <c r="Z240" s="18">
        <f t="shared" ca="1" si="37"/>
        <v>995.87124999999992</v>
      </c>
      <c r="AA240" s="18">
        <f t="shared" ca="1" si="38"/>
        <v>144.32988704800002</v>
      </c>
      <c r="AB240" s="18">
        <f t="shared" ca="1" si="39"/>
        <v>31.659459094400002</v>
      </c>
      <c r="AC240" s="18">
        <f t="shared" ca="1" si="40"/>
        <v>41.715993159680004</v>
      </c>
      <c r="AD240" s="18">
        <f t="shared" ca="1" si="41"/>
        <v>86.597932228800005</v>
      </c>
      <c r="AE240" s="18">
        <f t="shared" ca="1" si="42"/>
        <v>10.056534065280001</v>
      </c>
      <c r="AF240" s="18">
        <f t="shared" ca="1" si="43"/>
        <v>75.936568320000021</v>
      </c>
      <c r="AG240" t="str">
        <f t="shared" si="36"/>
        <v/>
      </c>
    </row>
    <row r="241" spans="1:33" x14ac:dyDescent="0.3">
      <c r="A241" s="2" t="s">
        <v>236</v>
      </c>
      <c r="B241" t="s">
        <v>776</v>
      </c>
      <c r="D241" t="s">
        <v>440</v>
      </c>
      <c r="E241" s="1" t="s">
        <v>410</v>
      </c>
      <c r="F241" s="1" t="s">
        <v>465</v>
      </c>
      <c r="G241" s="7">
        <v>27649</v>
      </c>
      <c r="H241" s="7">
        <v>40363</v>
      </c>
      <c r="I241" s="1" t="s">
        <v>1081</v>
      </c>
      <c r="M241" s="6" t="s">
        <v>1281</v>
      </c>
      <c r="N241" s="6" t="s">
        <v>1403</v>
      </c>
      <c r="O241" s="6" t="s">
        <v>1437</v>
      </c>
      <c r="P241" s="12" t="s">
        <v>1001</v>
      </c>
      <c r="Q241" s="15" t="str">
        <f>VLOOKUP(P241,functions!$A$2:$H$69,3,FALSE)</f>
        <v>Secretary</v>
      </c>
      <c r="R241" s="15"/>
      <c r="S241" s="17">
        <f>VLOOKUP(P241,functions!$A$2:$H$69,8,FALSE)</f>
        <v>2</v>
      </c>
      <c r="T241" s="17">
        <f t="shared" ca="1" si="33"/>
        <v>8</v>
      </c>
      <c r="U241" s="18">
        <f ca="1">VLOOKUP(T241,'salary scales'!$A$1:$F$10,S241+1,FALSE)</f>
        <v>1939.17</v>
      </c>
      <c r="V241" s="23">
        <f>VLOOKUP(P241,functions!$A$2:$H$69,5,FALSE)</f>
        <v>0.6</v>
      </c>
      <c r="X241" s="18">
        <f t="shared" ca="1" si="34"/>
        <v>1163.502</v>
      </c>
      <c r="Y241" s="18">
        <f t="shared" ca="1" si="35"/>
        <v>93.080159999999992</v>
      </c>
      <c r="Z241" s="18">
        <f t="shared" ca="1" si="37"/>
        <v>995.87124999999992</v>
      </c>
      <c r="AA241" s="18">
        <f t="shared" ca="1" si="38"/>
        <v>90.171404999999993</v>
      </c>
      <c r="AB241" s="18">
        <f t="shared" ca="1" si="39"/>
        <v>19.779534000000002</v>
      </c>
      <c r="AC241" s="18">
        <f t="shared" ca="1" si="40"/>
        <v>26.062444799999998</v>
      </c>
      <c r="AD241" s="18">
        <f t="shared" ca="1" si="41"/>
        <v>54.102843</v>
      </c>
      <c r="AE241" s="18">
        <f t="shared" ca="1" si="42"/>
        <v>6.2829107999999998</v>
      </c>
      <c r="AF241" s="18">
        <f t="shared" ca="1" si="43"/>
        <v>50.215199999999996</v>
      </c>
      <c r="AG241" t="str">
        <f t="shared" si="36"/>
        <v/>
      </c>
    </row>
    <row r="242" spans="1:33" x14ac:dyDescent="0.3">
      <c r="A242" s="2" t="s">
        <v>237</v>
      </c>
      <c r="B242" t="s">
        <v>814</v>
      </c>
      <c r="D242" t="s">
        <v>467</v>
      </c>
      <c r="E242" s="1" t="s">
        <v>410</v>
      </c>
      <c r="F242" s="1" t="s">
        <v>468</v>
      </c>
      <c r="G242" s="7">
        <v>24066</v>
      </c>
      <c r="H242" s="7">
        <v>41297</v>
      </c>
      <c r="I242" s="1" t="s">
        <v>1081</v>
      </c>
      <c r="J242" s="47">
        <v>3</v>
      </c>
      <c r="K242" s="47">
        <v>1</v>
      </c>
      <c r="L242" s="49" t="s">
        <v>1422</v>
      </c>
      <c r="M242" s="6" t="s">
        <v>1281</v>
      </c>
      <c r="N242" s="6" t="s">
        <v>1044</v>
      </c>
      <c r="O242" s="6" t="s">
        <v>1274</v>
      </c>
      <c r="P242" s="12" t="s">
        <v>1016</v>
      </c>
      <c r="Q242" s="15" t="str">
        <f>VLOOKUP(P242,functions!$A$2:$H$69,3,FALSE)</f>
        <v>PR employee</v>
      </c>
      <c r="R242" s="15"/>
      <c r="S242" s="17">
        <f>VLOOKUP(P242,functions!$A$2:$H$69,8,FALSE)</f>
        <v>4</v>
      </c>
      <c r="T242" s="17">
        <f t="shared" ca="1" si="33"/>
        <v>5</v>
      </c>
      <c r="U242" s="18">
        <f ca="1">VLOOKUP(T242,'salary scales'!$A$1:$F$10,S242+1,FALSE)</f>
        <v>2058.04</v>
      </c>
      <c r="V242" s="23">
        <f>VLOOKUP(P242,functions!$A$2:$H$69,5,FALSE)</f>
        <v>1</v>
      </c>
      <c r="X242" s="18">
        <f t="shared" ca="1" si="34"/>
        <v>2058.04</v>
      </c>
      <c r="Y242" s="18">
        <f t="shared" ca="1" si="35"/>
        <v>164.64320000000001</v>
      </c>
      <c r="Z242" s="18">
        <f t="shared" ca="1" si="37"/>
        <v>995.87124999999992</v>
      </c>
      <c r="AA242" s="18">
        <f t="shared" ca="1" si="38"/>
        <v>159.49809999999999</v>
      </c>
      <c r="AB242" s="18">
        <f t="shared" ca="1" si="39"/>
        <v>34.98668</v>
      </c>
      <c r="AC242" s="18">
        <f t="shared" ca="1" si="40"/>
        <v>46.100096000000001</v>
      </c>
      <c r="AD242" s="18">
        <f t="shared" ca="1" si="41"/>
        <v>95.698859999999996</v>
      </c>
      <c r="AE242" s="18">
        <f t="shared" ca="1" si="42"/>
        <v>11.113416000000001</v>
      </c>
      <c r="AF242" s="18">
        <f t="shared" ca="1" si="43"/>
        <v>95.579000000000008</v>
      </c>
      <c r="AG242" t="str">
        <f t="shared" si="36"/>
        <v/>
      </c>
    </row>
    <row r="243" spans="1:33" x14ac:dyDescent="0.3">
      <c r="A243" s="2" t="s">
        <v>238</v>
      </c>
      <c r="B243" t="s">
        <v>814</v>
      </c>
      <c r="D243" t="s">
        <v>553</v>
      </c>
      <c r="E243" s="1" t="s">
        <v>410</v>
      </c>
      <c r="F243" s="1" t="s">
        <v>465</v>
      </c>
      <c r="G243" s="7">
        <v>33203</v>
      </c>
      <c r="H243" s="7">
        <v>41286</v>
      </c>
      <c r="I243" s="1" t="s">
        <v>1081</v>
      </c>
      <c r="J243" s="47">
        <v>3</v>
      </c>
      <c r="K243" s="47">
        <v>1</v>
      </c>
      <c r="L243" s="49" t="s">
        <v>1423</v>
      </c>
      <c r="M243" s="6" t="s">
        <v>1281</v>
      </c>
      <c r="N243" s="6" t="s">
        <v>1435</v>
      </c>
      <c r="O243" s="6" t="s">
        <v>1443</v>
      </c>
      <c r="P243" s="12" t="s">
        <v>1053</v>
      </c>
      <c r="Q243" s="15" t="str">
        <f>VLOOKUP(P243,functions!$A$2:$H$69,3,FALSE)</f>
        <v>Production worker</v>
      </c>
      <c r="R243" s="15"/>
      <c r="S243" s="17">
        <f>VLOOKUP(P243,functions!$A$2:$H$69,8,FALSE)</f>
        <v>2</v>
      </c>
      <c r="T243" s="17">
        <f t="shared" ca="1" si="33"/>
        <v>5</v>
      </c>
      <c r="U243" s="18">
        <f ca="1">VLOOKUP(T243,'salary scales'!$A$1:$F$10,S243+1,FALSE)</f>
        <v>1899.07</v>
      </c>
      <c r="V243" s="23">
        <f>VLOOKUP(P243,functions!$A$2:$H$69,5,FALSE)</f>
        <v>1.00064</v>
      </c>
      <c r="X243" s="18">
        <f t="shared" ca="1" si="34"/>
        <v>1900.2854047999999</v>
      </c>
      <c r="Y243" s="18">
        <f t="shared" ca="1" si="35"/>
        <v>152.022832384</v>
      </c>
      <c r="Z243" s="18">
        <f t="shared" ca="1" si="37"/>
        <v>995.87124999999992</v>
      </c>
      <c r="AA243" s="18">
        <f t="shared" ca="1" si="38"/>
        <v>147.27211887199999</v>
      </c>
      <c r="AB243" s="18">
        <f t="shared" ca="1" si="39"/>
        <v>32.304851881600001</v>
      </c>
      <c r="AC243" s="18">
        <f t="shared" ca="1" si="40"/>
        <v>42.566393067519996</v>
      </c>
      <c r="AD243" s="18">
        <f t="shared" ca="1" si="41"/>
        <v>88.363271323199996</v>
      </c>
      <c r="AE243" s="18">
        <f t="shared" ca="1" si="42"/>
        <v>10.261541185920001</v>
      </c>
      <c r="AF243" s="18">
        <f t="shared" ca="1" si="43"/>
        <v>79.732996479999997</v>
      </c>
      <c r="AG243" t="str">
        <f t="shared" si="36"/>
        <v/>
      </c>
    </row>
    <row r="244" spans="1:33" x14ac:dyDescent="0.3">
      <c r="A244" s="2" t="s">
        <v>239</v>
      </c>
      <c r="B244" t="s">
        <v>774</v>
      </c>
      <c r="D244" t="s">
        <v>675</v>
      </c>
      <c r="E244" s="1" t="s">
        <v>1467</v>
      </c>
      <c r="F244" s="1" t="s">
        <v>465</v>
      </c>
      <c r="G244" s="7">
        <v>22379</v>
      </c>
      <c r="H244" s="7">
        <v>39268</v>
      </c>
      <c r="I244" s="1" t="s">
        <v>1081</v>
      </c>
      <c r="M244" s="6" t="s">
        <v>1281</v>
      </c>
      <c r="N244" s="6" t="s">
        <v>1403</v>
      </c>
      <c r="O244" s="6" t="s">
        <v>1436</v>
      </c>
      <c r="P244" s="12" t="s">
        <v>1001</v>
      </c>
      <c r="Q244" s="15" t="str">
        <f>VLOOKUP(P244,functions!$A$2:$H$69,3,FALSE)</f>
        <v>Secretary</v>
      </c>
      <c r="R244" s="15"/>
      <c r="S244" s="17">
        <f>VLOOKUP(P244,functions!$A$2:$H$69,8,FALSE)</f>
        <v>2</v>
      </c>
      <c r="T244" s="17">
        <f t="shared" ca="1" si="33"/>
        <v>11</v>
      </c>
      <c r="U244" s="18" t="e">
        <f ca="1">VLOOKUP(T244,'salary scales'!$A$1:$F$10,S244+1,FALSE)</f>
        <v>#N/A</v>
      </c>
      <c r="V244" s="23">
        <f>VLOOKUP(P244,functions!$A$2:$H$69,5,FALSE)</f>
        <v>0.6</v>
      </c>
      <c r="X244" s="18" t="e">
        <f t="shared" ca="1" si="34"/>
        <v>#N/A</v>
      </c>
      <c r="Y244" s="18" t="e">
        <f t="shared" ca="1" si="35"/>
        <v>#N/A</v>
      </c>
      <c r="Z244" s="18" t="e">
        <f t="shared" ca="1" si="37"/>
        <v>#N/A</v>
      </c>
      <c r="AA244" s="18" t="e">
        <f t="shared" ca="1" si="38"/>
        <v>#N/A</v>
      </c>
      <c r="AB244" s="18" t="e">
        <f t="shared" ca="1" si="39"/>
        <v>#N/A</v>
      </c>
      <c r="AC244" s="18" t="e">
        <f t="shared" ca="1" si="40"/>
        <v>#N/A</v>
      </c>
      <c r="AD244" s="18" t="e">
        <f t="shared" ca="1" si="41"/>
        <v>#N/A</v>
      </c>
      <c r="AE244" s="18" t="e">
        <f t="shared" ca="1" si="42"/>
        <v>#N/A</v>
      </c>
      <c r="AF244" s="18" t="e">
        <f t="shared" ca="1" si="43"/>
        <v>#N/A</v>
      </c>
      <c r="AG244" t="str">
        <f t="shared" si="36"/>
        <v/>
      </c>
    </row>
    <row r="245" spans="1:33" x14ac:dyDescent="0.3">
      <c r="A245" s="2" t="s">
        <v>240</v>
      </c>
      <c r="B245" t="s">
        <v>774</v>
      </c>
      <c r="D245" t="s">
        <v>428</v>
      </c>
      <c r="E245" s="1" t="s">
        <v>410</v>
      </c>
      <c r="F245" s="1" t="s">
        <v>465</v>
      </c>
      <c r="G245" s="7">
        <v>31785</v>
      </c>
      <c r="H245" s="7">
        <v>40583</v>
      </c>
      <c r="I245" s="1" t="s">
        <v>1081</v>
      </c>
      <c r="M245" s="6" t="s">
        <v>1281</v>
      </c>
      <c r="N245" s="6" t="s">
        <v>1336</v>
      </c>
      <c r="O245" s="6" t="s">
        <v>1460</v>
      </c>
      <c r="P245" s="12" t="s">
        <v>1011</v>
      </c>
      <c r="Q245" s="15" t="str">
        <f>VLOOKUP(P245,functions!$A$2:$H$69,3,FALSE)</f>
        <v>Administrative Employee Debtors</v>
      </c>
      <c r="R245" s="15"/>
      <c r="S245" s="17">
        <f>VLOOKUP(P245,functions!$A$2:$H$69,8,FALSE)</f>
        <v>3</v>
      </c>
      <c r="T245" s="17">
        <f t="shared" ca="1" si="33"/>
        <v>7</v>
      </c>
      <c r="U245" s="18">
        <f ca="1">VLOOKUP(T245,'salary scales'!$A$1:$F$10,S245+1,FALSE)</f>
        <v>2074.52</v>
      </c>
      <c r="V245" s="23">
        <f>VLOOKUP(P245,functions!$A$2:$H$69,5,FALSE)</f>
        <v>1</v>
      </c>
      <c r="X245" s="18">
        <f t="shared" ca="1" si="34"/>
        <v>2074.52</v>
      </c>
      <c r="Y245" s="18">
        <f t="shared" ca="1" si="35"/>
        <v>165.9616</v>
      </c>
      <c r="Z245" s="18">
        <f t="shared" ca="1" si="37"/>
        <v>995.87124999999992</v>
      </c>
      <c r="AA245" s="18">
        <f t="shared" ca="1" si="38"/>
        <v>160.77529999999999</v>
      </c>
      <c r="AB245" s="18">
        <f t="shared" ca="1" si="39"/>
        <v>35.266840000000002</v>
      </c>
      <c r="AC245" s="18">
        <f t="shared" ca="1" si="40"/>
        <v>46.469248</v>
      </c>
      <c r="AD245" s="18">
        <f t="shared" ca="1" si="41"/>
        <v>96.465180000000004</v>
      </c>
      <c r="AE245" s="18">
        <f t="shared" ca="1" si="42"/>
        <v>11.202408</v>
      </c>
      <c r="AF245" s="18">
        <f t="shared" ca="1" si="43"/>
        <v>97.227000000000004</v>
      </c>
      <c r="AG245" t="str">
        <f t="shared" si="36"/>
        <v/>
      </c>
    </row>
    <row r="246" spans="1:33" x14ac:dyDescent="0.3">
      <c r="A246" s="2" t="s">
        <v>241</v>
      </c>
      <c r="B246" t="s">
        <v>863</v>
      </c>
      <c r="D246" t="s">
        <v>478</v>
      </c>
      <c r="E246" s="1" t="s">
        <v>410</v>
      </c>
      <c r="F246" s="1" t="s">
        <v>465</v>
      </c>
      <c r="G246" s="7">
        <v>23882</v>
      </c>
      <c r="H246" s="7">
        <v>40696</v>
      </c>
      <c r="I246" s="1" t="s">
        <v>1081</v>
      </c>
      <c r="M246" s="6" t="s">
        <v>1283</v>
      </c>
      <c r="N246" s="6" t="s">
        <v>1403</v>
      </c>
      <c r="O246" s="6" t="s">
        <v>1456</v>
      </c>
      <c r="P246" s="12" t="s">
        <v>1062</v>
      </c>
      <c r="Q246" s="15" t="str">
        <f>VLOOKUP(P246,functions!$A$2:$H$69,3,FALSE)</f>
        <v>Location manager Woerden</v>
      </c>
      <c r="R246" s="15"/>
      <c r="S246" s="17">
        <f>VLOOKUP(P246,functions!$A$2:$H$69,8,FALSE)</f>
        <v>5</v>
      </c>
      <c r="T246" s="17">
        <f t="shared" ca="1" si="33"/>
        <v>7</v>
      </c>
      <c r="U246" s="18">
        <f ca="1">VLOOKUP(T246,'salary scales'!$A$1:$F$10,S246+1,FALSE)</f>
        <v>2847.26</v>
      </c>
      <c r="V246" s="23">
        <f>VLOOKUP(P246,functions!$A$2:$H$69,5,FALSE)</f>
        <v>1</v>
      </c>
      <c r="X246" s="18">
        <f t="shared" ca="1" si="34"/>
        <v>2847.26</v>
      </c>
      <c r="Y246" s="18">
        <f t="shared" ca="1" si="35"/>
        <v>227.78080000000003</v>
      </c>
      <c r="Z246" s="18">
        <f t="shared" ca="1" si="37"/>
        <v>995.87124999999992</v>
      </c>
      <c r="AA246" s="18">
        <f t="shared" ca="1" si="38"/>
        <v>220.66265000000001</v>
      </c>
      <c r="AB246" s="18">
        <f t="shared" ca="1" si="39"/>
        <v>48.403420000000004</v>
      </c>
      <c r="AC246" s="18">
        <f t="shared" ca="1" si="40"/>
        <v>63.778624000000008</v>
      </c>
      <c r="AD246" s="18">
        <f t="shared" ca="1" si="41"/>
        <v>132.39759000000001</v>
      </c>
      <c r="AE246" s="18">
        <f t="shared" ca="1" si="42"/>
        <v>15.375204000000002</v>
      </c>
      <c r="AF246" s="18">
        <f t="shared" ca="1" si="43"/>
        <v>174.50100000000003</v>
      </c>
      <c r="AG246" t="str">
        <f t="shared" si="36"/>
        <v/>
      </c>
    </row>
    <row r="247" spans="1:33" x14ac:dyDescent="0.3">
      <c r="A247" s="2" t="s">
        <v>242</v>
      </c>
      <c r="B247" t="s">
        <v>864</v>
      </c>
      <c r="C247" t="s">
        <v>743</v>
      </c>
      <c r="D247" t="s">
        <v>479</v>
      </c>
      <c r="E247" s="1" t="s">
        <v>410</v>
      </c>
      <c r="F247" s="1" t="s">
        <v>465</v>
      </c>
      <c r="G247" s="7">
        <v>22519</v>
      </c>
      <c r="H247" s="7">
        <v>39772</v>
      </c>
      <c r="I247" s="1" t="s">
        <v>1081</v>
      </c>
      <c r="J247" s="47">
        <v>2</v>
      </c>
      <c r="K247" s="47">
        <v>1</v>
      </c>
      <c r="L247" s="49" t="s">
        <v>1424</v>
      </c>
      <c r="M247" s="6" t="s">
        <v>1281</v>
      </c>
      <c r="N247" s="6" t="s">
        <v>1435</v>
      </c>
      <c r="O247" s="6" t="s">
        <v>1443</v>
      </c>
      <c r="P247" s="12" t="s">
        <v>1053</v>
      </c>
      <c r="Q247" s="15" t="str">
        <f>VLOOKUP(P247,functions!$A$2:$H$69,3,FALSE)</f>
        <v>Production worker</v>
      </c>
      <c r="R247" s="15"/>
      <c r="S247" s="17">
        <f>VLOOKUP(P247,functions!$A$2:$H$69,8,FALSE)</f>
        <v>2</v>
      </c>
      <c r="T247" s="17">
        <f t="shared" ca="1" si="33"/>
        <v>10</v>
      </c>
      <c r="U247" s="18" t="e">
        <f ca="1">VLOOKUP(T247,'salary scales'!$A$1:$F$10,S247+1,FALSE)</f>
        <v>#N/A</v>
      </c>
      <c r="V247" s="23">
        <f>VLOOKUP(P247,functions!$A$2:$H$69,5,FALSE)</f>
        <v>1.00064</v>
      </c>
      <c r="X247" s="18" t="e">
        <f t="shared" ca="1" si="34"/>
        <v>#N/A</v>
      </c>
      <c r="Y247" s="18" t="e">
        <f t="shared" ca="1" si="35"/>
        <v>#N/A</v>
      </c>
      <c r="Z247" s="18" t="e">
        <f t="shared" ca="1" si="37"/>
        <v>#N/A</v>
      </c>
      <c r="AA247" s="18" t="e">
        <f t="shared" ca="1" si="38"/>
        <v>#N/A</v>
      </c>
      <c r="AB247" s="18" t="e">
        <f t="shared" ca="1" si="39"/>
        <v>#N/A</v>
      </c>
      <c r="AC247" s="18" t="e">
        <f t="shared" ca="1" si="40"/>
        <v>#N/A</v>
      </c>
      <c r="AD247" s="18" t="e">
        <f t="shared" ca="1" si="41"/>
        <v>#N/A</v>
      </c>
      <c r="AE247" s="18" t="e">
        <f t="shared" ca="1" si="42"/>
        <v>#N/A</v>
      </c>
      <c r="AF247" s="18" t="e">
        <f t="shared" ca="1" si="43"/>
        <v>#N/A</v>
      </c>
      <c r="AG247" t="str">
        <f t="shared" si="36"/>
        <v/>
      </c>
    </row>
    <row r="248" spans="1:33" x14ac:dyDescent="0.3">
      <c r="A248" s="2" t="s">
        <v>243</v>
      </c>
      <c r="B248" t="s">
        <v>865</v>
      </c>
      <c r="C248" t="s">
        <v>743</v>
      </c>
      <c r="D248" t="s">
        <v>718</v>
      </c>
      <c r="E248" s="1" t="s">
        <v>1467</v>
      </c>
      <c r="F248" s="1" t="s">
        <v>465</v>
      </c>
      <c r="G248" s="7">
        <v>33917</v>
      </c>
      <c r="H248" s="7">
        <v>41520</v>
      </c>
      <c r="I248" s="1" t="s">
        <v>1081</v>
      </c>
      <c r="M248" s="6" t="s">
        <v>1281</v>
      </c>
      <c r="N248" s="6" t="s">
        <v>1435</v>
      </c>
      <c r="O248" s="6" t="s">
        <v>1443</v>
      </c>
      <c r="P248" s="12" t="s">
        <v>1053</v>
      </c>
      <c r="Q248" s="15" t="str">
        <f>VLOOKUP(P248,functions!$A$2:$H$69,3,FALSE)</f>
        <v>Production worker</v>
      </c>
      <c r="R248" s="15"/>
      <c r="S248" s="17">
        <f>VLOOKUP(P248,functions!$A$2:$H$69,8,FALSE)</f>
        <v>2</v>
      </c>
      <c r="T248" s="17">
        <f t="shared" ca="1" si="33"/>
        <v>5</v>
      </c>
      <c r="U248" s="18">
        <f ca="1">VLOOKUP(T248,'salary scales'!$A$1:$F$10,S248+1,FALSE)</f>
        <v>1899.07</v>
      </c>
      <c r="V248" s="23">
        <f>VLOOKUP(P248,functions!$A$2:$H$69,5,FALSE)</f>
        <v>1.00064</v>
      </c>
      <c r="X248" s="18">
        <f t="shared" ca="1" si="34"/>
        <v>1900.2854047999999</v>
      </c>
      <c r="Y248" s="18">
        <f t="shared" ca="1" si="35"/>
        <v>152.022832384</v>
      </c>
      <c r="Z248" s="18">
        <f t="shared" ca="1" si="37"/>
        <v>995.87124999999992</v>
      </c>
      <c r="AA248" s="18">
        <f t="shared" ca="1" si="38"/>
        <v>147.27211887199999</v>
      </c>
      <c r="AB248" s="18">
        <f t="shared" ca="1" si="39"/>
        <v>32.304851881600001</v>
      </c>
      <c r="AC248" s="18">
        <f t="shared" ca="1" si="40"/>
        <v>42.566393067519996</v>
      </c>
      <c r="AD248" s="18">
        <f t="shared" ca="1" si="41"/>
        <v>88.363271323199996</v>
      </c>
      <c r="AE248" s="18">
        <f t="shared" ca="1" si="42"/>
        <v>10.261541185920001</v>
      </c>
      <c r="AF248" s="18">
        <f t="shared" ca="1" si="43"/>
        <v>79.732996479999997</v>
      </c>
      <c r="AG248" t="str">
        <f t="shared" si="36"/>
        <v/>
      </c>
    </row>
    <row r="249" spans="1:33" x14ac:dyDescent="0.3">
      <c r="A249" s="2" t="s">
        <v>244</v>
      </c>
      <c r="B249" t="s">
        <v>865</v>
      </c>
      <c r="C249" t="s">
        <v>743</v>
      </c>
      <c r="D249" t="s">
        <v>716</v>
      </c>
      <c r="E249" s="1" t="s">
        <v>1467</v>
      </c>
      <c r="F249" s="1" t="s">
        <v>465</v>
      </c>
      <c r="G249" s="7">
        <v>33414</v>
      </c>
      <c r="H249" s="7">
        <v>41433</v>
      </c>
      <c r="I249" s="1" t="s">
        <v>1081</v>
      </c>
      <c r="J249" s="47">
        <v>8</v>
      </c>
      <c r="K249" s="47">
        <v>2</v>
      </c>
      <c r="L249" s="49" t="s">
        <v>1422</v>
      </c>
      <c r="M249" s="6" t="s">
        <v>1283</v>
      </c>
      <c r="N249" s="6" t="s">
        <v>1282</v>
      </c>
      <c r="O249" s="6" t="s">
        <v>1448</v>
      </c>
      <c r="P249" s="12" t="s">
        <v>1031</v>
      </c>
      <c r="Q249" s="15" t="str">
        <f>VLOOKUP(P249,functions!$A$2:$H$69,3,FALSE)</f>
        <v>Packaging Manager</v>
      </c>
      <c r="R249" s="15"/>
      <c r="S249" s="17">
        <f>VLOOKUP(P249,functions!$A$2:$H$69,8,FALSE)</f>
        <v>2</v>
      </c>
      <c r="T249" s="17">
        <f t="shared" ca="1" si="33"/>
        <v>5</v>
      </c>
      <c r="U249" s="18">
        <f ca="1">VLOOKUP(T249,'salary scales'!$A$1:$F$10,S249+1,FALSE)</f>
        <v>1899.07</v>
      </c>
      <c r="V249" s="23">
        <f>VLOOKUP(P249,functions!$A$2:$H$69,5,FALSE)</f>
        <v>1</v>
      </c>
      <c r="X249" s="18">
        <f t="shared" ca="1" si="34"/>
        <v>1899.07</v>
      </c>
      <c r="Y249" s="18">
        <f t="shared" ca="1" si="35"/>
        <v>151.9256</v>
      </c>
      <c r="Z249" s="18">
        <f t="shared" ca="1" si="37"/>
        <v>995.87124999999992</v>
      </c>
      <c r="AA249" s="18">
        <f t="shared" ca="1" si="38"/>
        <v>147.17792499999999</v>
      </c>
      <c r="AB249" s="18">
        <f t="shared" ca="1" si="39"/>
        <v>32.284190000000002</v>
      </c>
      <c r="AC249" s="18">
        <f t="shared" ca="1" si="40"/>
        <v>42.539167999999997</v>
      </c>
      <c r="AD249" s="18">
        <f t="shared" ca="1" si="41"/>
        <v>88.306754999999995</v>
      </c>
      <c r="AE249" s="18">
        <f t="shared" ca="1" si="42"/>
        <v>10.254977999999999</v>
      </c>
      <c r="AF249" s="18">
        <f t="shared" ca="1" si="43"/>
        <v>79.682000000000002</v>
      </c>
      <c r="AG249" t="str">
        <f t="shared" si="36"/>
        <v/>
      </c>
    </row>
    <row r="250" spans="1:33" x14ac:dyDescent="0.3">
      <c r="A250" s="2" t="s">
        <v>245</v>
      </c>
      <c r="B250" t="s">
        <v>865</v>
      </c>
      <c r="C250" t="s">
        <v>743</v>
      </c>
      <c r="D250" t="s">
        <v>479</v>
      </c>
      <c r="E250" s="1" t="s">
        <v>410</v>
      </c>
      <c r="F250" s="1" t="s">
        <v>465</v>
      </c>
      <c r="G250" s="7">
        <v>30002</v>
      </c>
      <c r="H250" s="7">
        <v>40256</v>
      </c>
      <c r="I250" s="1" t="s">
        <v>1081</v>
      </c>
      <c r="M250" s="6" t="s">
        <v>1281</v>
      </c>
      <c r="N250" s="6" t="s">
        <v>1336</v>
      </c>
      <c r="O250" s="6" t="s">
        <v>1461</v>
      </c>
      <c r="P250" s="12" t="s">
        <v>1010</v>
      </c>
      <c r="Q250" s="15" t="str">
        <f>VLOOKUP(P250,functions!$A$2:$H$69,3,FALSE)</f>
        <v>Administrative Employee Creditors</v>
      </c>
      <c r="R250" s="15" t="s">
        <v>1082</v>
      </c>
      <c r="S250" s="17">
        <f>VLOOKUP(P250,functions!$A$2:$H$69,8,FALSE)</f>
        <v>3</v>
      </c>
      <c r="T250" s="17">
        <f t="shared" ca="1" si="33"/>
        <v>8</v>
      </c>
      <c r="U250" s="18">
        <f ca="1">VLOOKUP(T250,'salary scales'!$A$1:$F$10,S250+1,FALSE)</f>
        <v>2124.06</v>
      </c>
      <c r="V250" s="23">
        <f>VLOOKUP(P250,functions!$A$2:$H$69,5,FALSE)</f>
        <v>1</v>
      </c>
      <c r="X250" s="18">
        <f t="shared" ca="1" si="34"/>
        <v>2124.06</v>
      </c>
      <c r="Y250" s="18">
        <f t="shared" ca="1" si="35"/>
        <v>169.9248</v>
      </c>
      <c r="Z250" s="18">
        <f t="shared" ca="1" si="37"/>
        <v>995.87124999999992</v>
      </c>
      <c r="AA250" s="18">
        <f t="shared" ca="1" si="38"/>
        <v>164.61464999999998</v>
      </c>
      <c r="AB250" s="18">
        <f t="shared" ca="1" si="39"/>
        <v>36.109020000000001</v>
      </c>
      <c r="AC250" s="18">
        <f t="shared" ca="1" si="40"/>
        <v>47.578944</v>
      </c>
      <c r="AD250" s="18">
        <f t="shared" ca="1" si="41"/>
        <v>98.768789999999996</v>
      </c>
      <c r="AE250" s="18">
        <f t="shared" ca="1" si="42"/>
        <v>11.469924000000001</v>
      </c>
      <c r="AF250" s="18">
        <f t="shared" ca="1" si="43"/>
        <v>102.181</v>
      </c>
      <c r="AG250" t="str">
        <f t="shared" si="36"/>
        <v/>
      </c>
    </row>
    <row r="251" spans="1:33" x14ac:dyDescent="0.3">
      <c r="A251" s="2" t="s">
        <v>246</v>
      </c>
      <c r="B251" t="s">
        <v>866</v>
      </c>
      <c r="D251" t="s">
        <v>528</v>
      </c>
      <c r="E251" s="1" t="s">
        <v>410</v>
      </c>
      <c r="F251" s="1" t="s">
        <v>465</v>
      </c>
      <c r="G251" s="7">
        <v>26088</v>
      </c>
      <c r="H251" s="7">
        <v>39616</v>
      </c>
      <c r="I251" s="1" t="s">
        <v>1081</v>
      </c>
      <c r="M251" s="6" t="s">
        <v>1281</v>
      </c>
      <c r="N251" s="6" t="s">
        <v>1334</v>
      </c>
      <c r="O251" s="6" t="s">
        <v>1452</v>
      </c>
      <c r="P251" s="12" t="s">
        <v>1027</v>
      </c>
      <c r="Q251" s="15" t="str">
        <f>VLOOKUP(P251,functions!$A$2:$H$69,3,FALSE)</f>
        <v>Purchaser raw materials</v>
      </c>
      <c r="R251" s="15"/>
      <c r="S251" s="17">
        <f>VLOOKUP(P251,functions!$A$2:$H$69,8,FALSE)</f>
        <v>2</v>
      </c>
      <c r="T251" s="17">
        <f t="shared" ca="1" si="33"/>
        <v>10</v>
      </c>
      <c r="U251" s="18" t="e">
        <f ca="1">VLOOKUP(T251,'salary scales'!$A$1:$F$10,S251+1,FALSE)</f>
        <v>#N/A</v>
      </c>
      <c r="V251" s="23">
        <f>VLOOKUP(P251,functions!$A$2:$H$69,5,FALSE)</f>
        <v>1</v>
      </c>
      <c r="X251" s="18" t="e">
        <f t="shared" ca="1" si="34"/>
        <v>#N/A</v>
      </c>
      <c r="Y251" s="18" t="e">
        <f t="shared" ca="1" si="35"/>
        <v>#N/A</v>
      </c>
      <c r="Z251" s="18" t="e">
        <f t="shared" ca="1" si="37"/>
        <v>#N/A</v>
      </c>
      <c r="AA251" s="18" t="e">
        <f t="shared" ca="1" si="38"/>
        <v>#N/A</v>
      </c>
      <c r="AB251" s="18" t="e">
        <f t="shared" ca="1" si="39"/>
        <v>#N/A</v>
      </c>
      <c r="AC251" s="18" t="e">
        <f t="shared" ca="1" si="40"/>
        <v>#N/A</v>
      </c>
      <c r="AD251" s="18" t="e">
        <f t="shared" ca="1" si="41"/>
        <v>#N/A</v>
      </c>
      <c r="AE251" s="18" t="e">
        <f t="shared" ca="1" si="42"/>
        <v>#N/A</v>
      </c>
      <c r="AF251" s="18" t="e">
        <f t="shared" ca="1" si="43"/>
        <v>#N/A</v>
      </c>
      <c r="AG251" t="str">
        <f t="shared" si="36"/>
        <v/>
      </c>
    </row>
    <row r="252" spans="1:33" x14ac:dyDescent="0.3">
      <c r="A252" s="2" t="s">
        <v>247</v>
      </c>
      <c r="B252" t="s">
        <v>866</v>
      </c>
      <c r="D252" t="s">
        <v>532</v>
      </c>
      <c r="E252" s="1" t="s">
        <v>410</v>
      </c>
      <c r="F252" s="1" t="s">
        <v>465</v>
      </c>
      <c r="G252" s="7">
        <v>29767</v>
      </c>
      <c r="H252" s="7">
        <v>39562</v>
      </c>
      <c r="I252" s="1" t="s">
        <v>1081</v>
      </c>
      <c r="J252" s="47">
        <v>1</v>
      </c>
      <c r="K252" s="47">
        <v>1</v>
      </c>
      <c r="L252" s="49" t="s">
        <v>1422</v>
      </c>
      <c r="M252" s="6" t="s">
        <v>1283</v>
      </c>
      <c r="N252" s="6" t="s">
        <v>1403</v>
      </c>
      <c r="O252" s="6" t="s">
        <v>1456</v>
      </c>
      <c r="P252" s="12" t="s">
        <v>1055</v>
      </c>
      <c r="Q252" s="15" t="str">
        <f>VLOOKUP(P252,functions!$A$2:$H$69,3,FALSE)</f>
        <v>Head of Distribution</v>
      </c>
      <c r="R252" s="15"/>
      <c r="S252" s="17">
        <f>VLOOKUP(P252,functions!$A$2:$H$69,8,FALSE)</f>
        <v>4</v>
      </c>
      <c r="T252" s="17">
        <f t="shared" ca="1" si="33"/>
        <v>10</v>
      </c>
      <c r="U252" s="18" t="e">
        <f ca="1">VLOOKUP(T252,'salary scales'!$A$1:$F$10,S252+1,FALSE)</f>
        <v>#N/A</v>
      </c>
      <c r="V252" s="23">
        <f>VLOOKUP(P252,functions!$A$2:$H$69,5,FALSE)</f>
        <v>1</v>
      </c>
      <c r="X252" s="18" t="e">
        <f t="shared" ca="1" si="34"/>
        <v>#N/A</v>
      </c>
      <c r="Y252" s="18" t="e">
        <f t="shared" ca="1" si="35"/>
        <v>#N/A</v>
      </c>
      <c r="Z252" s="18" t="e">
        <f t="shared" ca="1" si="37"/>
        <v>#N/A</v>
      </c>
      <c r="AA252" s="18" t="e">
        <f t="shared" ca="1" si="38"/>
        <v>#N/A</v>
      </c>
      <c r="AB252" s="18" t="e">
        <f t="shared" ca="1" si="39"/>
        <v>#N/A</v>
      </c>
      <c r="AC252" s="18" t="e">
        <f t="shared" ca="1" si="40"/>
        <v>#N/A</v>
      </c>
      <c r="AD252" s="18" t="e">
        <f t="shared" ca="1" si="41"/>
        <v>#N/A</v>
      </c>
      <c r="AE252" s="18" t="e">
        <f t="shared" ca="1" si="42"/>
        <v>#N/A</v>
      </c>
      <c r="AF252" s="18" t="e">
        <f t="shared" ca="1" si="43"/>
        <v>#N/A</v>
      </c>
      <c r="AG252" t="str">
        <f t="shared" si="36"/>
        <v/>
      </c>
    </row>
    <row r="253" spans="1:33" x14ac:dyDescent="0.3">
      <c r="A253" s="2" t="s">
        <v>248</v>
      </c>
      <c r="B253" t="s">
        <v>867</v>
      </c>
      <c r="D253" t="s">
        <v>721</v>
      </c>
      <c r="E253" s="1" t="s">
        <v>1467</v>
      </c>
      <c r="F253" s="1" t="s">
        <v>465</v>
      </c>
      <c r="G253" s="7">
        <v>23647</v>
      </c>
      <c r="H253" s="7">
        <v>40074</v>
      </c>
      <c r="I253" s="1" t="s">
        <v>1081</v>
      </c>
      <c r="J253" s="47">
        <v>5</v>
      </c>
      <c r="K253" s="47">
        <v>2</v>
      </c>
      <c r="L253" s="49" t="s">
        <v>1422</v>
      </c>
      <c r="M253" s="6" t="s">
        <v>1281</v>
      </c>
      <c r="N253" s="6" t="s">
        <v>1403</v>
      </c>
      <c r="O253" s="6" t="s">
        <v>1343</v>
      </c>
      <c r="P253" s="12" t="s">
        <v>1023</v>
      </c>
      <c r="Q253" s="15" t="str">
        <f>VLOOKUP(P253,functions!$A$2:$H$69,3,FALSE)</f>
        <v>Executive secretary</v>
      </c>
      <c r="R253" s="15"/>
      <c r="S253" s="17">
        <f>VLOOKUP(P253,functions!$A$2:$H$69,8,FALSE)</f>
        <v>1</v>
      </c>
      <c r="T253" s="17">
        <f t="shared" ca="1" si="33"/>
        <v>9</v>
      </c>
      <c r="U253" s="18">
        <f ca="1">VLOOKUP(T253,'salary scales'!$A$1:$F$10,S253+1,FALSE)</f>
        <v>1861.13</v>
      </c>
      <c r="V253" s="23">
        <f>VLOOKUP(P253,functions!$A$2:$H$69,5,FALSE)</f>
        <v>1</v>
      </c>
      <c r="X253" s="18">
        <f t="shared" ca="1" si="34"/>
        <v>1861.13</v>
      </c>
      <c r="Y253" s="18">
        <f t="shared" ca="1" si="35"/>
        <v>148.8904</v>
      </c>
      <c r="Z253" s="18">
        <f t="shared" ca="1" si="37"/>
        <v>995.87124999999992</v>
      </c>
      <c r="AA253" s="18">
        <f t="shared" ca="1" si="38"/>
        <v>144.23757500000002</v>
      </c>
      <c r="AB253" s="18">
        <f t="shared" ca="1" si="39"/>
        <v>31.639210000000006</v>
      </c>
      <c r="AC253" s="18">
        <f t="shared" ca="1" si="40"/>
        <v>41.689312000000001</v>
      </c>
      <c r="AD253" s="18">
        <f t="shared" ca="1" si="41"/>
        <v>86.542545000000004</v>
      </c>
      <c r="AE253" s="18">
        <f t="shared" ca="1" si="42"/>
        <v>10.050102000000001</v>
      </c>
      <c r="AF253" s="18">
        <f t="shared" ca="1" si="43"/>
        <v>75.888000000000019</v>
      </c>
      <c r="AG253" t="str">
        <f t="shared" si="36"/>
        <v/>
      </c>
    </row>
    <row r="254" spans="1:33" x14ac:dyDescent="0.3">
      <c r="A254" s="2" t="s">
        <v>249</v>
      </c>
      <c r="B254" t="s">
        <v>867</v>
      </c>
      <c r="D254" t="s">
        <v>481</v>
      </c>
      <c r="E254" s="1" t="s">
        <v>410</v>
      </c>
      <c r="F254" s="1" t="s">
        <v>465</v>
      </c>
      <c r="G254" s="7">
        <v>22567</v>
      </c>
      <c r="H254" s="7">
        <v>41481</v>
      </c>
      <c r="I254" s="1" t="s">
        <v>1081</v>
      </c>
      <c r="M254" s="6" t="s">
        <v>1283</v>
      </c>
      <c r="N254" s="6" t="s">
        <v>1282</v>
      </c>
      <c r="O254" s="6" t="s">
        <v>1448</v>
      </c>
      <c r="P254" s="12" t="s">
        <v>1057</v>
      </c>
      <c r="Q254" s="15" t="str">
        <f>VLOOKUP(P254,functions!$A$2:$H$69,3,FALSE)</f>
        <v>Forklift driver</v>
      </c>
      <c r="R254" s="15"/>
      <c r="S254" s="17">
        <f>VLOOKUP(P254,functions!$A$2:$H$69,8,FALSE)</f>
        <v>2</v>
      </c>
      <c r="T254" s="17">
        <f t="shared" ca="1" si="33"/>
        <v>5</v>
      </c>
      <c r="U254" s="18">
        <f ca="1">VLOOKUP(T254,'salary scales'!$A$1:$F$10,S254+1,FALSE)</f>
        <v>1899.07</v>
      </c>
      <c r="V254" s="23">
        <f>VLOOKUP(P254,functions!$A$2:$H$69,5,FALSE)</f>
        <v>1</v>
      </c>
      <c r="X254" s="18">
        <f t="shared" ca="1" si="34"/>
        <v>1899.07</v>
      </c>
      <c r="Y254" s="18">
        <f t="shared" ca="1" si="35"/>
        <v>151.9256</v>
      </c>
      <c r="Z254" s="18">
        <f t="shared" ca="1" si="37"/>
        <v>995.87124999999992</v>
      </c>
      <c r="AA254" s="18">
        <f t="shared" ca="1" si="38"/>
        <v>147.17792499999999</v>
      </c>
      <c r="AB254" s="18">
        <f t="shared" ca="1" si="39"/>
        <v>32.284190000000002</v>
      </c>
      <c r="AC254" s="18">
        <f t="shared" ca="1" si="40"/>
        <v>42.539167999999997</v>
      </c>
      <c r="AD254" s="18">
        <f t="shared" ca="1" si="41"/>
        <v>88.306754999999995</v>
      </c>
      <c r="AE254" s="18">
        <f t="shared" ca="1" si="42"/>
        <v>10.254977999999999</v>
      </c>
      <c r="AF254" s="18">
        <f t="shared" ca="1" si="43"/>
        <v>79.682000000000002</v>
      </c>
      <c r="AG254">
        <f t="shared" si="36"/>
        <v>1</v>
      </c>
    </row>
    <row r="255" spans="1:33" x14ac:dyDescent="0.3">
      <c r="A255" s="2" t="s">
        <v>250</v>
      </c>
      <c r="B255" t="s">
        <v>868</v>
      </c>
      <c r="D255" t="s">
        <v>720</v>
      </c>
      <c r="E255" s="1" t="s">
        <v>1467</v>
      </c>
      <c r="F255" s="1" t="s">
        <v>465</v>
      </c>
      <c r="G255" s="7">
        <v>21723</v>
      </c>
      <c r="H255" s="7">
        <v>40332</v>
      </c>
      <c r="I255" s="1" t="s">
        <v>1081</v>
      </c>
      <c r="J255" s="47">
        <v>3</v>
      </c>
      <c r="K255" s="47">
        <v>1</v>
      </c>
      <c r="L255" s="49" t="s">
        <v>1422</v>
      </c>
      <c r="M255" s="6" t="s">
        <v>1281</v>
      </c>
      <c r="N255" s="6" t="s">
        <v>1405</v>
      </c>
      <c r="O255" s="6" t="s">
        <v>1279</v>
      </c>
      <c r="P255" s="12" t="s">
        <v>1064</v>
      </c>
      <c r="Q255" s="15" t="str">
        <f>VLOOKUP(P255,functions!$A$2:$H$69,3,FALSE)</f>
        <v>kitchen assistant</v>
      </c>
      <c r="R255" s="15"/>
      <c r="S255" s="17">
        <f>VLOOKUP(P255,functions!$A$2:$H$69,8,FALSE)</f>
        <v>2</v>
      </c>
      <c r="T255" s="17">
        <f t="shared" ca="1" si="33"/>
        <v>8</v>
      </c>
      <c r="U255" s="18">
        <f ca="1">VLOOKUP(T255,'salary scales'!$A$1:$F$10,S255+1,FALSE)</f>
        <v>1939.17</v>
      </c>
      <c r="V255" s="23">
        <f>VLOOKUP(P255,functions!$A$2:$H$69,5,FALSE)</f>
        <v>1</v>
      </c>
      <c r="X255" s="18">
        <f t="shared" ca="1" si="34"/>
        <v>1939.17</v>
      </c>
      <c r="Y255" s="18">
        <f t="shared" ca="1" si="35"/>
        <v>155.1336</v>
      </c>
      <c r="Z255" s="18">
        <f t="shared" ca="1" si="37"/>
        <v>995.87124999999992</v>
      </c>
      <c r="AA255" s="18">
        <f t="shared" ca="1" si="38"/>
        <v>150.285675</v>
      </c>
      <c r="AB255" s="18">
        <f t="shared" ca="1" si="39"/>
        <v>32.965890000000002</v>
      </c>
      <c r="AC255" s="18">
        <f t="shared" ca="1" si="40"/>
        <v>43.437407999999998</v>
      </c>
      <c r="AD255" s="18">
        <f t="shared" ca="1" si="41"/>
        <v>90.171405000000007</v>
      </c>
      <c r="AE255" s="18">
        <f t="shared" ca="1" si="42"/>
        <v>10.471518000000001</v>
      </c>
      <c r="AF255" s="18">
        <f t="shared" ca="1" si="43"/>
        <v>83.692000000000007</v>
      </c>
      <c r="AG255" t="str">
        <f t="shared" si="36"/>
        <v/>
      </c>
    </row>
    <row r="256" spans="1:33" x14ac:dyDescent="0.3">
      <c r="A256" s="2" t="s">
        <v>251</v>
      </c>
      <c r="B256" t="s">
        <v>870</v>
      </c>
      <c r="D256" t="s">
        <v>483</v>
      </c>
      <c r="E256" s="1" t="s">
        <v>410</v>
      </c>
      <c r="F256" s="1" t="s">
        <v>465</v>
      </c>
      <c r="G256" s="7">
        <v>25528</v>
      </c>
      <c r="H256" s="7">
        <v>39589</v>
      </c>
      <c r="I256" s="1" t="s">
        <v>1081</v>
      </c>
      <c r="M256" s="6" t="s">
        <v>1281</v>
      </c>
      <c r="N256" s="6" t="s">
        <v>1435</v>
      </c>
      <c r="O256" s="6" t="s">
        <v>1443</v>
      </c>
      <c r="P256" s="12" t="s">
        <v>1053</v>
      </c>
      <c r="Q256" s="15" t="str">
        <f>VLOOKUP(P256,functions!$A$2:$H$69,3,FALSE)</f>
        <v>Production worker</v>
      </c>
      <c r="R256" s="15"/>
      <c r="S256" s="17">
        <f>VLOOKUP(P256,functions!$A$2:$H$69,8,FALSE)</f>
        <v>2</v>
      </c>
      <c r="T256" s="17">
        <f t="shared" ca="1" si="33"/>
        <v>10</v>
      </c>
      <c r="U256" s="18" t="e">
        <f ca="1">VLOOKUP(T256,'salary scales'!$A$1:$F$10,S256+1,FALSE)</f>
        <v>#N/A</v>
      </c>
      <c r="V256" s="23">
        <f>VLOOKUP(P256,functions!$A$2:$H$69,5,FALSE)</f>
        <v>1.00064</v>
      </c>
      <c r="X256" s="18" t="e">
        <f t="shared" ca="1" si="34"/>
        <v>#N/A</v>
      </c>
      <c r="Y256" s="18" t="e">
        <f t="shared" ca="1" si="35"/>
        <v>#N/A</v>
      </c>
      <c r="Z256" s="18" t="e">
        <f t="shared" ca="1" si="37"/>
        <v>#N/A</v>
      </c>
      <c r="AA256" s="18" t="e">
        <f t="shared" ca="1" si="38"/>
        <v>#N/A</v>
      </c>
      <c r="AB256" s="18" t="e">
        <f t="shared" ca="1" si="39"/>
        <v>#N/A</v>
      </c>
      <c r="AC256" s="18" t="e">
        <f t="shared" ca="1" si="40"/>
        <v>#N/A</v>
      </c>
      <c r="AD256" s="18" t="e">
        <f t="shared" ca="1" si="41"/>
        <v>#N/A</v>
      </c>
      <c r="AE256" s="18" t="e">
        <f t="shared" ca="1" si="42"/>
        <v>#N/A</v>
      </c>
      <c r="AF256" s="18" t="e">
        <f t="shared" ca="1" si="43"/>
        <v>#N/A</v>
      </c>
      <c r="AG256" t="str">
        <f t="shared" si="36"/>
        <v/>
      </c>
    </row>
    <row r="257" spans="1:33" x14ac:dyDescent="0.3">
      <c r="A257" s="2" t="s">
        <v>252</v>
      </c>
      <c r="B257" t="s">
        <v>870</v>
      </c>
      <c r="D257" t="s">
        <v>724</v>
      </c>
      <c r="E257" s="1" t="s">
        <v>1467</v>
      </c>
      <c r="F257" s="1" t="s">
        <v>465</v>
      </c>
      <c r="G257" s="7">
        <v>28664</v>
      </c>
      <c r="H257" s="7">
        <v>40132</v>
      </c>
      <c r="I257" s="1" t="s">
        <v>1081</v>
      </c>
      <c r="J257" s="47">
        <v>1</v>
      </c>
      <c r="K257" s="47">
        <v>1</v>
      </c>
      <c r="L257" s="49" t="s">
        <v>1422</v>
      </c>
      <c r="M257" s="6" t="s">
        <v>1283</v>
      </c>
      <c r="N257" s="6" t="s">
        <v>1403</v>
      </c>
      <c r="O257" s="6" t="s">
        <v>1456</v>
      </c>
      <c r="P257" s="12" t="s">
        <v>1001</v>
      </c>
      <c r="Q257" s="15" t="str">
        <f>VLOOKUP(P257,functions!$A$2:$H$69,3,FALSE)</f>
        <v>Secretary</v>
      </c>
      <c r="R257" s="15"/>
      <c r="S257" s="17">
        <f>VLOOKUP(P257,functions!$A$2:$H$69,8,FALSE)</f>
        <v>2</v>
      </c>
      <c r="T257" s="17">
        <f t="shared" ca="1" si="33"/>
        <v>9</v>
      </c>
      <c r="U257" s="18">
        <f ca="1">VLOOKUP(T257,'salary scales'!$A$1:$F$10,S257+1,FALSE)</f>
        <v>1939.17</v>
      </c>
      <c r="V257" s="23">
        <f>VLOOKUP(P257,functions!$A$2:$H$69,5,FALSE)</f>
        <v>0.6</v>
      </c>
      <c r="X257" s="18">
        <f t="shared" ca="1" si="34"/>
        <v>1163.502</v>
      </c>
      <c r="Y257" s="18">
        <f t="shared" ca="1" si="35"/>
        <v>93.080159999999992</v>
      </c>
      <c r="Z257" s="18">
        <f t="shared" ca="1" si="37"/>
        <v>995.87124999999992</v>
      </c>
      <c r="AA257" s="18">
        <f t="shared" ca="1" si="38"/>
        <v>90.171404999999993</v>
      </c>
      <c r="AB257" s="18">
        <f t="shared" ca="1" si="39"/>
        <v>19.779534000000002</v>
      </c>
      <c r="AC257" s="18">
        <f t="shared" ca="1" si="40"/>
        <v>26.062444799999998</v>
      </c>
      <c r="AD257" s="18">
        <f t="shared" ca="1" si="41"/>
        <v>54.102843</v>
      </c>
      <c r="AE257" s="18">
        <f t="shared" ca="1" si="42"/>
        <v>6.2829107999999998</v>
      </c>
      <c r="AF257" s="18">
        <f t="shared" ca="1" si="43"/>
        <v>50.215199999999996</v>
      </c>
      <c r="AG257" t="str">
        <f t="shared" si="36"/>
        <v/>
      </c>
    </row>
    <row r="258" spans="1:33" x14ac:dyDescent="0.3">
      <c r="A258" s="2" t="s">
        <v>253</v>
      </c>
      <c r="B258" t="s">
        <v>870</v>
      </c>
      <c r="D258" t="s">
        <v>723</v>
      </c>
      <c r="E258" s="1" t="s">
        <v>1467</v>
      </c>
      <c r="F258" s="1" t="s">
        <v>465</v>
      </c>
      <c r="G258" s="7">
        <v>25534</v>
      </c>
      <c r="H258" s="7">
        <v>39398</v>
      </c>
      <c r="I258" s="1" t="s">
        <v>1081</v>
      </c>
      <c r="M258" s="6" t="s">
        <v>1281</v>
      </c>
      <c r="N258" s="6" t="s">
        <v>1438</v>
      </c>
      <c r="O258" s="6" t="s">
        <v>1449</v>
      </c>
      <c r="P258" s="12" t="s">
        <v>1057</v>
      </c>
      <c r="Q258" s="15" t="str">
        <f>VLOOKUP(P258,functions!$A$2:$H$69,3,FALSE)</f>
        <v>Forklift driver</v>
      </c>
      <c r="R258" s="15"/>
      <c r="S258" s="17">
        <f>VLOOKUP(P258,functions!$A$2:$H$69,8,FALSE)</f>
        <v>2</v>
      </c>
      <c r="T258" s="17">
        <f t="shared" ref="T258:T321" ca="1" si="44">YEAR(TODAY())-YEAR(H258)</f>
        <v>11</v>
      </c>
      <c r="U258" s="18" t="e">
        <f ca="1">VLOOKUP(T258,'salary scales'!$A$1:$F$10,S258+1,FALSE)</f>
        <v>#N/A</v>
      </c>
      <c r="V258" s="23">
        <f>VLOOKUP(P258,functions!$A$2:$H$69,5,FALSE)</f>
        <v>1</v>
      </c>
      <c r="X258" s="18" t="e">
        <f t="shared" ref="X258:X321" ca="1" si="45">IF(W258="",U258*V258,W258)</f>
        <v>#N/A</v>
      </c>
      <c r="Y258" s="18" t="e">
        <f t="shared" ref="Y258:Y321" ca="1" si="46">$Y$415*X258</f>
        <v>#N/A</v>
      </c>
      <c r="Z258" s="18" t="e">
        <f t="shared" ca="1" si="37"/>
        <v>#N/A</v>
      </c>
      <c r="AA258" s="18" t="e">
        <f t="shared" ca="1" si="38"/>
        <v>#N/A</v>
      </c>
      <c r="AB258" s="18" t="e">
        <f t="shared" ca="1" si="39"/>
        <v>#N/A</v>
      </c>
      <c r="AC258" s="18" t="e">
        <f t="shared" ca="1" si="40"/>
        <v>#N/A</v>
      </c>
      <c r="AD258" s="18" t="e">
        <f t="shared" ca="1" si="41"/>
        <v>#N/A</v>
      </c>
      <c r="AE258" s="18" t="e">
        <f t="shared" ca="1" si="42"/>
        <v>#N/A</v>
      </c>
      <c r="AF258" s="18" t="e">
        <f t="shared" ca="1" si="43"/>
        <v>#N/A</v>
      </c>
      <c r="AG258" t="str">
        <f t="shared" ref="AG258:AG321" si="47">IF(G258&lt;23012,IF(H258&gt;41275,1,""),"")</f>
        <v/>
      </c>
    </row>
    <row r="259" spans="1:33" x14ac:dyDescent="0.3">
      <c r="A259" s="2" t="s">
        <v>254</v>
      </c>
      <c r="B259" t="s">
        <v>871</v>
      </c>
      <c r="D259" t="s">
        <v>484</v>
      </c>
      <c r="E259" s="1" t="s">
        <v>410</v>
      </c>
      <c r="F259" s="1" t="s">
        <v>465</v>
      </c>
      <c r="G259" s="7">
        <v>27421</v>
      </c>
      <c r="H259" s="7">
        <v>41418</v>
      </c>
      <c r="I259" s="1" t="s">
        <v>1081</v>
      </c>
      <c r="M259" s="6" t="s">
        <v>1281</v>
      </c>
      <c r="N259" s="6" t="s">
        <v>1041</v>
      </c>
      <c r="O259" s="6" t="s">
        <v>1454</v>
      </c>
      <c r="P259" s="12" t="s">
        <v>1000</v>
      </c>
      <c r="Q259" s="15" t="str">
        <f>VLOOKUP(P259,functions!$A$2:$H$69,3,FALSE)</f>
        <v>Personell Officer</v>
      </c>
      <c r="R259" s="15"/>
      <c r="S259" s="17">
        <f>VLOOKUP(P259,functions!$A$2:$H$69,8,FALSE)</f>
        <v>4</v>
      </c>
      <c r="T259" s="17">
        <f t="shared" ca="1" si="44"/>
        <v>5</v>
      </c>
      <c r="U259" s="18">
        <f ca="1">VLOOKUP(T259,'salary scales'!$A$1:$F$10,S259+1,FALSE)</f>
        <v>2058.04</v>
      </c>
      <c r="V259" s="23">
        <f>VLOOKUP(P259,functions!$A$2:$H$69,5,FALSE)</f>
        <v>1</v>
      </c>
      <c r="X259" s="18">
        <f t="shared" ca="1" si="45"/>
        <v>2058.04</v>
      </c>
      <c r="Y259" s="18">
        <f t="shared" ca="1" si="46"/>
        <v>164.64320000000001</v>
      </c>
      <c r="Z259" s="18">
        <f t="shared" ca="1" si="37"/>
        <v>995.87124999999992</v>
      </c>
      <c r="AA259" s="18">
        <f t="shared" ca="1" si="38"/>
        <v>159.49809999999999</v>
      </c>
      <c r="AB259" s="18">
        <f t="shared" ca="1" si="39"/>
        <v>34.98668</v>
      </c>
      <c r="AC259" s="18">
        <f t="shared" ca="1" si="40"/>
        <v>46.100096000000001</v>
      </c>
      <c r="AD259" s="18">
        <f t="shared" ca="1" si="41"/>
        <v>95.698859999999996</v>
      </c>
      <c r="AE259" s="18">
        <f t="shared" ca="1" si="42"/>
        <v>11.113416000000001</v>
      </c>
      <c r="AF259" s="18">
        <f t="shared" ca="1" si="43"/>
        <v>95.579000000000008</v>
      </c>
      <c r="AG259" t="str">
        <f t="shared" si="47"/>
        <v/>
      </c>
    </row>
    <row r="260" spans="1:33" x14ac:dyDescent="0.3">
      <c r="A260" s="2" t="s">
        <v>255</v>
      </c>
      <c r="B260" t="s">
        <v>871</v>
      </c>
      <c r="D260" t="s">
        <v>725</v>
      </c>
      <c r="E260" s="1" t="s">
        <v>1467</v>
      </c>
      <c r="F260" s="1" t="s">
        <v>465</v>
      </c>
      <c r="G260" s="7">
        <v>24626</v>
      </c>
      <c r="H260" s="7">
        <v>40415</v>
      </c>
      <c r="I260" s="1" t="s">
        <v>1081</v>
      </c>
      <c r="M260" s="6" t="s">
        <v>1281</v>
      </c>
      <c r="N260" s="6" t="s">
        <v>1435</v>
      </c>
      <c r="O260" s="6" t="s">
        <v>1443</v>
      </c>
      <c r="P260" s="12" t="s">
        <v>1053</v>
      </c>
      <c r="Q260" s="15" t="str">
        <f>VLOOKUP(P260,functions!$A$2:$H$69,3,FALSE)</f>
        <v>Production worker</v>
      </c>
      <c r="R260" s="15"/>
      <c r="S260" s="17">
        <f>VLOOKUP(P260,functions!$A$2:$H$69,8,FALSE)</f>
        <v>2</v>
      </c>
      <c r="T260" s="17">
        <f t="shared" ca="1" si="44"/>
        <v>8</v>
      </c>
      <c r="U260" s="18">
        <f ca="1">VLOOKUP(T260,'salary scales'!$A$1:$F$10,S260+1,FALSE)</f>
        <v>1939.17</v>
      </c>
      <c r="V260" s="23">
        <f>VLOOKUP(P260,functions!$A$2:$H$69,5,FALSE)</f>
        <v>1.00064</v>
      </c>
      <c r="X260" s="18">
        <f t="shared" ca="1" si="45"/>
        <v>1940.4110688000001</v>
      </c>
      <c r="Y260" s="18">
        <f t="shared" ca="1" si="46"/>
        <v>155.232885504</v>
      </c>
      <c r="Z260" s="18">
        <f t="shared" ca="1" si="37"/>
        <v>995.87124999999992</v>
      </c>
      <c r="AA260" s="18">
        <f t="shared" ca="1" si="38"/>
        <v>150.38185783200001</v>
      </c>
      <c r="AB260" s="18">
        <f t="shared" ca="1" si="39"/>
        <v>32.986988169600004</v>
      </c>
      <c r="AC260" s="18">
        <f t="shared" ca="1" si="40"/>
        <v>43.465207941119999</v>
      </c>
      <c r="AD260" s="18">
        <f t="shared" ca="1" si="41"/>
        <v>90.229114699199997</v>
      </c>
      <c r="AE260" s="18">
        <f t="shared" ca="1" si="42"/>
        <v>10.478219771520001</v>
      </c>
      <c r="AF260" s="18">
        <f t="shared" ca="1" si="43"/>
        <v>83.745562880000023</v>
      </c>
      <c r="AG260" t="str">
        <f t="shared" si="47"/>
        <v/>
      </c>
    </row>
    <row r="261" spans="1:33" x14ac:dyDescent="0.3">
      <c r="A261" s="2" t="s">
        <v>256</v>
      </c>
      <c r="B261" t="s">
        <v>871</v>
      </c>
      <c r="D261" t="s">
        <v>726</v>
      </c>
      <c r="E261" s="1" t="s">
        <v>1467</v>
      </c>
      <c r="F261" s="1" t="s">
        <v>465</v>
      </c>
      <c r="G261" s="7">
        <v>24487</v>
      </c>
      <c r="H261" s="7">
        <v>40304</v>
      </c>
      <c r="I261" s="1" t="s">
        <v>1081</v>
      </c>
      <c r="J261" s="47">
        <v>1</v>
      </c>
      <c r="K261" s="47">
        <v>1</v>
      </c>
      <c r="L261" s="49" t="s">
        <v>1424</v>
      </c>
      <c r="M261" s="6" t="s">
        <v>1281</v>
      </c>
      <c r="N261" s="6" t="s">
        <v>1403</v>
      </c>
      <c r="O261" s="6" t="s">
        <v>1456</v>
      </c>
      <c r="P261" s="12" t="s">
        <v>1001</v>
      </c>
      <c r="Q261" s="15" t="str">
        <f>VLOOKUP(P261,functions!$A$2:$H$69,3,FALSE)</f>
        <v>Secretary</v>
      </c>
      <c r="R261" s="15"/>
      <c r="S261" s="17">
        <f>VLOOKUP(P261,functions!$A$2:$H$69,8,FALSE)</f>
        <v>2</v>
      </c>
      <c r="T261" s="17">
        <f t="shared" ca="1" si="44"/>
        <v>8</v>
      </c>
      <c r="U261" s="18">
        <f ca="1">VLOOKUP(T261,'salary scales'!$A$1:$F$10,S261+1,FALSE)</f>
        <v>1939.17</v>
      </c>
      <c r="V261" s="23">
        <f>VLOOKUP(P261,functions!$A$2:$H$69,5,FALSE)</f>
        <v>0.6</v>
      </c>
      <c r="X261" s="18">
        <f t="shared" ca="1" si="45"/>
        <v>1163.502</v>
      </c>
      <c r="Y261" s="18">
        <f t="shared" ca="1" si="46"/>
        <v>93.080159999999992</v>
      </c>
      <c r="Z261" s="18">
        <f t="shared" ref="Z261:Z324" ca="1" si="48">IF(X261&lt;$Z$415,$Z$414*X261,$Z$414*$Z$415)</f>
        <v>995.87124999999992</v>
      </c>
      <c r="AA261" s="18">
        <f t="shared" ref="AA261:AA324" ca="1" si="49">$AA$415*X261</f>
        <v>90.171404999999993</v>
      </c>
      <c r="AB261" s="18">
        <f t="shared" ref="AB261:AB324" ca="1" si="50">$AB$415*X261</f>
        <v>19.779534000000002</v>
      </c>
      <c r="AC261" s="18">
        <f t="shared" ref="AC261:AC324" ca="1" si="51">$AC$415*X261</f>
        <v>26.062444799999998</v>
      </c>
      <c r="AD261" s="18">
        <f t="shared" ref="AD261:AD324" ca="1" si="52">$AD$415*X261</f>
        <v>54.102843</v>
      </c>
      <c r="AE261" s="18">
        <f t="shared" ref="AE261:AE324" ca="1" si="53">$AE$415*X261</f>
        <v>6.2829107999999998</v>
      </c>
      <c r="AF261" s="18">
        <f t="shared" ref="AF261:AF324" ca="1" si="54">$AF$415*(X261-(V261*$AF$414))</f>
        <v>50.215199999999996</v>
      </c>
      <c r="AG261" t="str">
        <f t="shared" si="47"/>
        <v/>
      </c>
    </row>
    <row r="262" spans="1:33" x14ac:dyDescent="0.3">
      <c r="A262" s="2" t="s">
        <v>257</v>
      </c>
      <c r="B262" t="s">
        <v>943</v>
      </c>
      <c r="C262" t="s">
        <v>733</v>
      </c>
      <c r="D262" t="s">
        <v>586</v>
      </c>
      <c r="E262" s="1" t="s">
        <v>410</v>
      </c>
      <c r="F262" s="1" t="s">
        <v>465</v>
      </c>
      <c r="G262" s="7">
        <v>20917</v>
      </c>
      <c r="H262" s="7">
        <v>40623</v>
      </c>
      <c r="I262" s="1" t="s">
        <v>1081</v>
      </c>
      <c r="M262" s="6" t="s">
        <v>1281</v>
      </c>
      <c r="N262" s="6" t="s">
        <v>1438</v>
      </c>
      <c r="O262" s="6" t="s">
        <v>1448</v>
      </c>
      <c r="P262" s="12" t="s">
        <v>1060</v>
      </c>
      <c r="Q262" s="15" t="str">
        <f>VLOOKUP(P262,functions!$A$2:$H$69,3,FALSE)</f>
        <v>Logistics employee loading and unloading</v>
      </c>
      <c r="R262" s="15"/>
      <c r="S262" s="17">
        <f>VLOOKUP(P262,functions!$A$2:$H$69,8,FALSE)</f>
        <v>1</v>
      </c>
      <c r="T262" s="17">
        <f t="shared" ca="1" si="44"/>
        <v>7</v>
      </c>
      <c r="U262" s="18">
        <f ca="1">VLOOKUP(T262,'salary scales'!$A$1:$F$10,S262+1,FALSE)</f>
        <v>1861.13</v>
      </c>
      <c r="V262" s="23">
        <f>VLOOKUP(P262,functions!$A$2:$H$69,5,FALSE)</f>
        <v>1</v>
      </c>
      <c r="X262" s="18">
        <f t="shared" ca="1" si="45"/>
        <v>1861.13</v>
      </c>
      <c r="Y262" s="18">
        <f t="shared" ca="1" si="46"/>
        <v>148.8904</v>
      </c>
      <c r="Z262" s="18">
        <f t="shared" ca="1" si="48"/>
        <v>995.87124999999992</v>
      </c>
      <c r="AA262" s="18">
        <f t="shared" ca="1" si="49"/>
        <v>144.23757500000002</v>
      </c>
      <c r="AB262" s="18">
        <f t="shared" ca="1" si="50"/>
        <v>31.639210000000006</v>
      </c>
      <c r="AC262" s="18">
        <f t="shared" ca="1" si="51"/>
        <v>41.689312000000001</v>
      </c>
      <c r="AD262" s="18">
        <f t="shared" ca="1" si="52"/>
        <v>86.542545000000004</v>
      </c>
      <c r="AE262" s="18">
        <f t="shared" ca="1" si="53"/>
        <v>10.050102000000001</v>
      </c>
      <c r="AF262" s="18">
        <f t="shared" ca="1" si="54"/>
        <v>75.888000000000019</v>
      </c>
      <c r="AG262" t="str">
        <f t="shared" si="47"/>
        <v/>
      </c>
    </row>
    <row r="263" spans="1:33" x14ac:dyDescent="0.3">
      <c r="A263" s="2" t="s">
        <v>258</v>
      </c>
      <c r="B263" t="s">
        <v>943</v>
      </c>
      <c r="C263" t="s">
        <v>733</v>
      </c>
      <c r="D263" t="s">
        <v>576</v>
      </c>
      <c r="E263" s="1" t="s">
        <v>410</v>
      </c>
      <c r="F263" s="1" t="s">
        <v>465</v>
      </c>
      <c r="G263" s="7">
        <v>29358</v>
      </c>
      <c r="H263" s="7">
        <v>39422</v>
      </c>
      <c r="I263" s="1" t="s">
        <v>1081</v>
      </c>
      <c r="M263" s="6" t="s">
        <v>1281</v>
      </c>
      <c r="N263" s="6" t="s">
        <v>1405</v>
      </c>
      <c r="O263" s="6" t="s">
        <v>1447</v>
      </c>
      <c r="P263" s="12" t="s">
        <v>1032</v>
      </c>
      <c r="Q263" s="15" t="str">
        <f>VLOOKUP(P263,functions!$A$2:$H$69,3,FALSE)</f>
        <v>Site supervisor</v>
      </c>
      <c r="R263" s="15"/>
      <c r="S263" s="17">
        <f>VLOOKUP(P263,functions!$A$2:$H$69,8,FALSE)</f>
        <v>2</v>
      </c>
      <c r="T263" s="17">
        <f t="shared" ca="1" si="44"/>
        <v>11</v>
      </c>
      <c r="U263" s="18" t="e">
        <f ca="1">VLOOKUP(T263,'salary scales'!$A$1:$F$10,S263+1,FALSE)</f>
        <v>#N/A</v>
      </c>
      <c r="V263" s="23">
        <f>VLOOKUP(P263,functions!$A$2:$H$69,5,FALSE)</f>
        <v>1</v>
      </c>
      <c r="X263" s="18" t="e">
        <f t="shared" ca="1" si="45"/>
        <v>#N/A</v>
      </c>
      <c r="Y263" s="18" t="e">
        <f t="shared" ca="1" si="46"/>
        <v>#N/A</v>
      </c>
      <c r="Z263" s="18" t="e">
        <f t="shared" ca="1" si="48"/>
        <v>#N/A</v>
      </c>
      <c r="AA263" s="18" t="e">
        <f t="shared" ca="1" si="49"/>
        <v>#N/A</v>
      </c>
      <c r="AB263" s="18" t="e">
        <f t="shared" ca="1" si="50"/>
        <v>#N/A</v>
      </c>
      <c r="AC263" s="18" t="e">
        <f t="shared" ca="1" si="51"/>
        <v>#N/A</v>
      </c>
      <c r="AD263" s="18" t="e">
        <f t="shared" ca="1" si="52"/>
        <v>#N/A</v>
      </c>
      <c r="AE263" s="18" t="e">
        <f t="shared" ca="1" si="53"/>
        <v>#N/A</v>
      </c>
      <c r="AF263" s="18" t="e">
        <f t="shared" ca="1" si="54"/>
        <v>#N/A</v>
      </c>
      <c r="AG263" t="str">
        <f t="shared" si="47"/>
        <v/>
      </c>
    </row>
    <row r="264" spans="1:33" x14ac:dyDescent="0.3">
      <c r="A264" s="2" t="s">
        <v>259</v>
      </c>
      <c r="B264" t="s">
        <v>875</v>
      </c>
      <c r="D264" t="s">
        <v>595</v>
      </c>
      <c r="E264" s="1" t="s">
        <v>410</v>
      </c>
      <c r="F264" s="1" t="s">
        <v>465</v>
      </c>
      <c r="G264" s="7">
        <v>29140</v>
      </c>
      <c r="H264" s="7">
        <v>40858</v>
      </c>
      <c r="I264" s="1" t="s">
        <v>1081</v>
      </c>
      <c r="J264" s="47">
        <v>8</v>
      </c>
      <c r="K264" s="47">
        <v>2</v>
      </c>
      <c r="L264" s="50" t="s">
        <v>1425</v>
      </c>
      <c r="M264" s="6" t="s">
        <v>1281</v>
      </c>
      <c r="N264" s="6" t="s">
        <v>1334</v>
      </c>
      <c r="O264" s="6" t="s">
        <v>1452</v>
      </c>
      <c r="P264" s="12" t="s">
        <v>1027</v>
      </c>
      <c r="Q264" s="15" t="str">
        <f>VLOOKUP(P264,functions!$A$2:$H$69,3,FALSE)</f>
        <v>Purchaser raw materials</v>
      </c>
      <c r="R264" s="15"/>
      <c r="S264" s="17">
        <f>VLOOKUP(P264,functions!$A$2:$H$69,8,FALSE)</f>
        <v>2</v>
      </c>
      <c r="T264" s="17">
        <f t="shared" ca="1" si="44"/>
        <v>7</v>
      </c>
      <c r="U264" s="18">
        <f ca="1">VLOOKUP(T264,'salary scales'!$A$1:$F$10,S264+1,FALSE)</f>
        <v>1939.17</v>
      </c>
      <c r="V264" s="23">
        <f>VLOOKUP(P264,functions!$A$2:$H$69,5,FALSE)</f>
        <v>1</v>
      </c>
      <c r="X264" s="18">
        <f t="shared" ca="1" si="45"/>
        <v>1939.17</v>
      </c>
      <c r="Y264" s="18">
        <f t="shared" ca="1" si="46"/>
        <v>155.1336</v>
      </c>
      <c r="Z264" s="18">
        <f t="shared" ca="1" si="48"/>
        <v>995.87124999999992</v>
      </c>
      <c r="AA264" s="18">
        <f t="shared" ca="1" si="49"/>
        <v>150.285675</v>
      </c>
      <c r="AB264" s="18">
        <f t="shared" ca="1" si="50"/>
        <v>32.965890000000002</v>
      </c>
      <c r="AC264" s="18">
        <f t="shared" ca="1" si="51"/>
        <v>43.437407999999998</v>
      </c>
      <c r="AD264" s="18">
        <f t="shared" ca="1" si="52"/>
        <v>90.171405000000007</v>
      </c>
      <c r="AE264" s="18">
        <f t="shared" ca="1" si="53"/>
        <v>10.471518000000001</v>
      </c>
      <c r="AF264" s="18">
        <f t="shared" ca="1" si="54"/>
        <v>83.692000000000007</v>
      </c>
      <c r="AG264" t="str">
        <f t="shared" si="47"/>
        <v/>
      </c>
    </row>
    <row r="265" spans="1:33" x14ac:dyDescent="0.3">
      <c r="A265" s="2" t="s">
        <v>260</v>
      </c>
      <c r="B265" t="s">
        <v>875</v>
      </c>
      <c r="D265" t="s">
        <v>594</v>
      </c>
      <c r="E265" s="1" t="s">
        <v>410</v>
      </c>
      <c r="F265" s="1" t="s">
        <v>465</v>
      </c>
      <c r="G265" s="7">
        <v>25084</v>
      </c>
      <c r="H265" s="7">
        <v>40456</v>
      </c>
      <c r="I265" s="1" t="s">
        <v>1081</v>
      </c>
      <c r="M265" s="6" t="s">
        <v>1281</v>
      </c>
      <c r="N265" s="6" t="s">
        <v>1435</v>
      </c>
      <c r="O265" s="6" t="s">
        <v>1446</v>
      </c>
      <c r="P265" s="12" t="s">
        <v>1052</v>
      </c>
      <c r="Q265" s="15" t="str">
        <f>VLOOKUP(P265,functions!$A$2:$H$69,3,FALSE)</f>
        <v>Team leader</v>
      </c>
      <c r="R265" s="15" t="s">
        <v>1083</v>
      </c>
      <c r="S265" s="17">
        <f>VLOOKUP(P265,functions!$A$2:$H$69,8,FALSE)</f>
        <v>3</v>
      </c>
      <c r="T265" s="17">
        <f t="shared" ca="1" si="44"/>
        <v>8</v>
      </c>
      <c r="U265" s="18">
        <f ca="1">VLOOKUP(T265,'salary scales'!$A$1:$F$10,S265+1,FALSE)</f>
        <v>2124.06</v>
      </c>
      <c r="V265" s="23">
        <f>VLOOKUP(P265,functions!$A$2:$H$69,5,FALSE)</f>
        <v>1.00064</v>
      </c>
      <c r="X265" s="18">
        <f t="shared" ca="1" si="45"/>
        <v>2125.4193983999999</v>
      </c>
      <c r="Y265" s="18">
        <f t="shared" ca="1" si="46"/>
        <v>170.033551872</v>
      </c>
      <c r="Z265" s="18">
        <f t="shared" ca="1" si="48"/>
        <v>995.87124999999992</v>
      </c>
      <c r="AA265" s="18">
        <f t="shared" ca="1" si="49"/>
        <v>164.72000337599999</v>
      </c>
      <c r="AB265" s="18">
        <f t="shared" ca="1" si="50"/>
        <v>36.132129772799999</v>
      </c>
      <c r="AC265" s="18">
        <f t="shared" ca="1" si="51"/>
        <v>47.609394524159995</v>
      </c>
      <c r="AD265" s="18">
        <f t="shared" ca="1" si="52"/>
        <v>98.832002025599991</v>
      </c>
      <c r="AE265" s="18">
        <f t="shared" ca="1" si="53"/>
        <v>11.47726475136</v>
      </c>
      <c r="AF265" s="18">
        <f t="shared" ca="1" si="54"/>
        <v>102.24639583999999</v>
      </c>
      <c r="AG265" t="str">
        <f t="shared" si="47"/>
        <v/>
      </c>
    </row>
    <row r="266" spans="1:33" x14ac:dyDescent="0.3">
      <c r="A266" s="2" t="s">
        <v>261</v>
      </c>
      <c r="B266" t="s">
        <v>875</v>
      </c>
      <c r="D266" t="s">
        <v>488</v>
      </c>
      <c r="E266" s="1" t="s">
        <v>410</v>
      </c>
      <c r="F266" s="1" t="s">
        <v>465</v>
      </c>
      <c r="G266" s="7">
        <v>28362</v>
      </c>
      <c r="H266" s="7">
        <v>41487</v>
      </c>
      <c r="I266" s="1" t="s">
        <v>1081</v>
      </c>
      <c r="J266" s="47">
        <v>1</v>
      </c>
      <c r="K266" s="47">
        <v>1</v>
      </c>
      <c r="L266" s="49" t="s">
        <v>1423</v>
      </c>
      <c r="M266" s="6" t="s">
        <v>1281</v>
      </c>
      <c r="N266" s="6" t="s">
        <v>1278</v>
      </c>
      <c r="O266" s="6" t="s">
        <v>1278</v>
      </c>
      <c r="P266" s="12" t="s">
        <v>1039</v>
      </c>
      <c r="Q266" s="15" t="str">
        <f>VLOOKUP(P266,functions!$A$2:$H$69,3,FALSE)</f>
        <v>Assistant laboratory tecnician</v>
      </c>
      <c r="R266" s="15"/>
      <c r="S266" s="17">
        <f>VLOOKUP(P266,functions!$A$2:$H$69,8,FALSE)</f>
        <v>2</v>
      </c>
      <c r="T266" s="17">
        <f t="shared" ca="1" si="44"/>
        <v>5</v>
      </c>
      <c r="U266" s="18">
        <f ca="1">VLOOKUP(T266,'salary scales'!$A$1:$F$10,S266+1,FALSE)</f>
        <v>1899.07</v>
      </c>
      <c r="V266" s="23">
        <f>VLOOKUP(P266,functions!$A$2:$H$69,5,FALSE)</f>
        <v>0.6</v>
      </c>
      <c r="X266" s="18">
        <f t="shared" ca="1" si="45"/>
        <v>1139.442</v>
      </c>
      <c r="Y266" s="18">
        <f t="shared" ca="1" si="46"/>
        <v>91.155360000000002</v>
      </c>
      <c r="Z266" s="18">
        <f t="shared" ca="1" si="48"/>
        <v>995.87124999999992</v>
      </c>
      <c r="AA266" s="18">
        <f t="shared" ca="1" si="49"/>
        <v>88.306754999999995</v>
      </c>
      <c r="AB266" s="18">
        <f t="shared" ca="1" si="50"/>
        <v>19.370514</v>
      </c>
      <c r="AC266" s="18">
        <f t="shared" ca="1" si="51"/>
        <v>25.523500800000001</v>
      </c>
      <c r="AD266" s="18">
        <f t="shared" ca="1" si="52"/>
        <v>52.984053000000003</v>
      </c>
      <c r="AE266" s="18">
        <f t="shared" ca="1" si="53"/>
        <v>6.1529868000000008</v>
      </c>
      <c r="AF266" s="18">
        <f t="shared" ca="1" si="54"/>
        <v>47.809200000000004</v>
      </c>
      <c r="AG266" t="str">
        <f t="shared" si="47"/>
        <v/>
      </c>
    </row>
    <row r="267" spans="1:33" x14ac:dyDescent="0.3">
      <c r="A267" s="2" t="s">
        <v>262</v>
      </c>
      <c r="B267" t="s">
        <v>876</v>
      </c>
      <c r="D267" t="s">
        <v>596</v>
      </c>
      <c r="E267" s="1" t="s">
        <v>410</v>
      </c>
      <c r="F267" s="1" t="s">
        <v>465</v>
      </c>
      <c r="G267" s="7">
        <v>27082</v>
      </c>
      <c r="H267" s="7">
        <v>39770</v>
      </c>
      <c r="I267" s="1" t="s">
        <v>1081</v>
      </c>
      <c r="M267" s="6" t="s">
        <v>1283</v>
      </c>
      <c r="N267" s="6" t="s">
        <v>1440</v>
      </c>
      <c r="O267" s="6" t="s">
        <v>1450</v>
      </c>
      <c r="P267" s="12" t="s">
        <v>1054</v>
      </c>
      <c r="Q267" s="15" t="str">
        <f>VLOOKUP(P267,functions!$A$2:$H$69,3,FALSE)</f>
        <v>Production assistant</v>
      </c>
      <c r="R267" s="15" t="s">
        <v>1082</v>
      </c>
      <c r="S267" s="17">
        <f>VLOOKUP(P267,functions!$A$2:$H$69,8,FALSE)</f>
        <v>1</v>
      </c>
      <c r="T267" s="17">
        <f t="shared" ca="1" si="44"/>
        <v>10</v>
      </c>
      <c r="U267" s="18" t="e">
        <f ca="1">VLOOKUP(T267,'salary scales'!$A$1:$F$10,S267+1,FALSE)</f>
        <v>#N/A</v>
      </c>
      <c r="V267" s="23">
        <f>VLOOKUP(P267,functions!$A$2:$H$69,5,FALSE)</f>
        <v>1.00064</v>
      </c>
      <c r="X267" s="18" t="e">
        <f t="shared" ca="1" si="45"/>
        <v>#N/A</v>
      </c>
      <c r="Y267" s="18" t="e">
        <f t="shared" ca="1" si="46"/>
        <v>#N/A</v>
      </c>
      <c r="Z267" s="18" t="e">
        <f t="shared" ca="1" si="48"/>
        <v>#N/A</v>
      </c>
      <c r="AA267" s="18" t="e">
        <f t="shared" ca="1" si="49"/>
        <v>#N/A</v>
      </c>
      <c r="AB267" s="18" t="e">
        <f t="shared" ca="1" si="50"/>
        <v>#N/A</v>
      </c>
      <c r="AC267" s="18" t="e">
        <f t="shared" ca="1" si="51"/>
        <v>#N/A</v>
      </c>
      <c r="AD267" s="18" t="e">
        <f t="shared" ca="1" si="52"/>
        <v>#N/A</v>
      </c>
      <c r="AE267" s="18" t="e">
        <f t="shared" ca="1" si="53"/>
        <v>#N/A</v>
      </c>
      <c r="AF267" s="18" t="e">
        <f t="shared" ca="1" si="54"/>
        <v>#N/A</v>
      </c>
      <c r="AG267" t="str">
        <f t="shared" si="47"/>
        <v/>
      </c>
    </row>
    <row r="268" spans="1:33" x14ac:dyDescent="0.3">
      <c r="A268" s="2" t="s">
        <v>263</v>
      </c>
      <c r="B268" t="s">
        <v>874</v>
      </c>
      <c r="D268" t="s">
        <v>593</v>
      </c>
      <c r="E268" s="1" t="s">
        <v>410</v>
      </c>
      <c r="F268" s="1" t="s">
        <v>465</v>
      </c>
      <c r="G268" s="7">
        <v>26478</v>
      </c>
      <c r="H268" s="7">
        <v>40002</v>
      </c>
      <c r="I268" s="1" t="s">
        <v>1081</v>
      </c>
      <c r="J268" s="47">
        <v>31</v>
      </c>
      <c r="K268" s="47">
        <v>2</v>
      </c>
      <c r="L268" s="49" t="s">
        <v>1291</v>
      </c>
      <c r="M268" s="6" t="s">
        <v>1281</v>
      </c>
      <c r="N268" s="6" t="s">
        <v>1334</v>
      </c>
      <c r="O268" s="6" t="s">
        <v>1458</v>
      </c>
      <c r="P268" s="12" t="s">
        <v>1029</v>
      </c>
      <c r="Q268" s="15" t="str">
        <f>VLOOKUP(P268,functions!$A$2:$H$69,3,FALSE)</f>
        <v>Purchaser packaging</v>
      </c>
      <c r="R268" s="15"/>
      <c r="S268" s="17">
        <f>VLOOKUP(P268,functions!$A$2:$H$69,8,FALSE)</f>
        <v>2</v>
      </c>
      <c r="T268" s="17">
        <f t="shared" ca="1" si="44"/>
        <v>9</v>
      </c>
      <c r="U268" s="18">
        <f ca="1">VLOOKUP(T268,'salary scales'!$A$1:$F$10,S268+1,FALSE)</f>
        <v>1939.17</v>
      </c>
      <c r="V268" s="23">
        <f>VLOOKUP(P268,functions!$A$2:$H$69,5,FALSE)</f>
        <v>1</v>
      </c>
      <c r="X268" s="18">
        <f t="shared" ca="1" si="45"/>
        <v>1939.17</v>
      </c>
      <c r="Y268" s="18">
        <f t="shared" ca="1" si="46"/>
        <v>155.1336</v>
      </c>
      <c r="Z268" s="18">
        <f t="shared" ca="1" si="48"/>
        <v>995.87124999999992</v>
      </c>
      <c r="AA268" s="18">
        <f t="shared" ca="1" si="49"/>
        <v>150.285675</v>
      </c>
      <c r="AB268" s="18">
        <f t="shared" ca="1" si="50"/>
        <v>32.965890000000002</v>
      </c>
      <c r="AC268" s="18">
        <f t="shared" ca="1" si="51"/>
        <v>43.437407999999998</v>
      </c>
      <c r="AD268" s="18">
        <f t="shared" ca="1" si="52"/>
        <v>90.171405000000007</v>
      </c>
      <c r="AE268" s="18">
        <f t="shared" ca="1" si="53"/>
        <v>10.471518000000001</v>
      </c>
      <c r="AF268" s="18">
        <f t="shared" ca="1" si="54"/>
        <v>83.692000000000007</v>
      </c>
      <c r="AG268" t="str">
        <f t="shared" si="47"/>
        <v/>
      </c>
    </row>
    <row r="269" spans="1:33" x14ac:dyDescent="0.3">
      <c r="A269" s="2" t="s">
        <v>264</v>
      </c>
      <c r="B269" t="s">
        <v>874</v>
      </c>
      <c r="D269" t="s">
        <v>487</v>
      </c>
      <c r="E269" s="1" t="s">
        <v>410</v>
      </c>
      <c r="F269" s="1" t="s">
        <v>465</v>
      </c>
      <c r="G269" s="7">
        <v>29971</v>
      </c>
      <c r="H269" s="7">
        <v>40149</v>
      </c>
      <c r="I269" s="1" t="s">
        <v>1081</v>
      </c>
      <c r="M269" s="6" t="s">
        <v>1281</v>
      </c>
      <c r="N269" s="6" t="s">
        <v>1435</v>
      </c>
      <c r="O269" s="6" t="s">
        <v>1443</v>
      </c>
      <c r="P269" s="12" t="s">
        <v>1053</v>
      </c>
      <c r="Q269" s="15" t="str">
        <f>VLOOKUP(P269,functions!$A$2:$H$69,3,FALSE)</f>
        <v>Production worker</v>
      </c>
      <c r="R269" s="15"/>
      <c r="S269" s="17">
        <f>VLOOKUP(P269,functions!$A$2:$H$69,8,FALSE)</f>
        <v>2</v>
      </c>
      <c r="T269" s="17">
        <f t="shared" ca="1" si="44"/>
        <v>9</v>
      </c>
      <c r="U269" s="18">
        <f ca="1">VLOOKUP(T269,'salary scales'!$A$1:$F$10,S269+1,FALSE)</f>
        <v>1939.17</v>
      </c>
      <c r="V269" s="23">
        <f>VLOOKUP(P269,functions!$A$2:$H$69,5,FALSE)</f>
        <v>1.00064</v>
      </c>
      <c r="X269" s="18">
        <f t="shared" ca="1" si="45"/>
        <v>1940.4110688000001</v>
      </c>
      <c r="Y269" s="18">
        <f t="shared" ca="1" si="46"/>
        <v>155.232885504</v>
      </c>
      <c r="Z269" s="18">
        <f t="shared" ca="1" si="48"/>
        <v>995.87124999999992</v>
      </c>
      <c r="AA269" s="18">
        <f t="shared" ca="1" si="49"/>
        <v>150.38185783200001</v>
      </c>
      <c r="AB269" s="18">
        <f t="shared" ca="1" si="50"/>
        <v>32.986988169600004</v>
      </c>
      <c r="AC269" s="18">
        <f t="shared" ca="1" si="51"/>
        <v>43.465207941119999</v>
      </c>
      <c r="AD269" s="18">
        <f t="shared" ca="1" si="52"/>
        <v>90.229114699199997</v>
      </c>
      <c r="AE269" s="18">
        <f t="shared" ca="1" si="53"/>
        <v>10.478219771520001</v>
      </c>
      <c r="AF269" s="18">
        <f t="shared" ca="1" si="54"/>
        <v>83.745562880000023</v>
      </c>
      <c r="AG269" t="str">
        <f t="shared" si="47"/>
        <v/>
      </c>
    </row>
    <row r="270" spans="1:33" x14ac:dyDescent="0.3">
      <c r="A270" s="2" t="s">
        <v>265</v>
      </c>
      <c r="B270" t="s">
        <v>872</v>
      </c>
      <c r="C270" t="s">
        <v>741</v>
      </c>
      <c r="D270" t="s">
        <v>485</v>
      </c>
      <c r="E270" s="1" t="s">
        <v>410</v>
      </c>
      <c r="F270" s="1" t="s">
        <v>465</v>
      </c>
      <c r="G270" s="7">
        <v>32205</v>
      </c>
      <c r="H270" s="7">
        <v>41499</v>
      </c>
      <c r="I270" s="1" t="s">
        <v>1081</v>
      </c>
      <c r="J270" s="47">
        <v>3</v>
      </c>
      <c r="K270" s="47">
        <v>1</v>
      </c>
      <c r="L270" s="49" t="s">
        <v>1422</v>
      </c>
      <c r="M270" s="6" t="s">
        <v>1281</v>
      </c>
      <c r="N270" s="6" t="s">
        <v>1435</v>
      </c>
      <c r="O270" s="6" t="s">
        <v>1446</v>
      </c>
      <c r="P270" s="12" t="s">
        <v>1054</v>
      </c>
      <c r="Q270" s="15" t="str">
        <f>VLOOKUP(P270,functions!$A$2:$H$69,3,FALSE)</f>
        <v>Production assistant</v>
      </c>
      <c r="R270" s="15"/>
      <c r="S270" s="17">
        <f>VLOOKUP(P270,functions!$A$2:$H$69,8,FALSE)</f>
        <v>1</v>
      </c>
      <c r="T270" s="17">
        <f t="shared" ca="1" si="44"/>
        <v>5</v>
      </c>
      <c r="U270" s="18">
        <f ca="1">VLOOKUP(T270,'salary scales'!$A$1:$F$10,S270+1,FALSE)</f>
        <v>1829.7</v>
      </c>
      <c r="V270" s="23">
        <f>VLOOKUP(P270,functions!$A$2:$H$69,5,FALSE)</f>
        <v>1.00064</v>
      </c>
      <c r="X270" s="18">
        <f t="shared" ca="1" si="45"/>
        <v>1830.8710080000001</v>
      </c>
      <c r="Y270" s="18">
        <f t="shared" ca="1" si="46"/>
        <v>146.46968064000001</v>
      </c>
      <c r="Z270" s="18">
        <f t="shared" ca="1" si="48"/>
        <v>995.87124999999992</v>
      </c>
      <c r="AA270" s="18">
        <f t="shared" ca="1" si="49"/>
        <v>141.89250312000001</v>
      </c>
      <c r="AB270" s="18">
        <f t="shared" ca="1" si="50"/>
        <v>31.124807136000005</v>
      </c>
      <c r="AC270" s="18">
        <f t="shared" ca="1" si="51"/>
        <v>41.011510579199999</v>
      </c>
      <c r="AD270" s="18">
        <f t="shared" ca="1" si="52"/>
        <v>85.135501872000006</v>
      </c>
      <c r="AE270" s="18">
        <f t="shared" ca="1" si="53"/>
        <v>9.8867034432000001</v>
      </c>
      <c r="AF270" s="18">
        <f t="shared" ca="1" si="54"/>
        <v>72.791556800000009</v>
      </c>
      <c r="AG270" t="str">
        <f t="shared" si="47"/>
        <v/>
      </c>
    </row>
    <row r="271" spans="1:33" x14ac:dyDescent="0.3">
      <c r="A271" s="2" t="s">
        <v>266</v>
      </c>
      <c r="B271" t="s">
        <v>872</v>
      </c>
      <c r="C271" t="s">
        <v>741</v>
      </c>
      <c r="D271" t="s">
        <v>486</v>
      </c>
      <c r="E271" s="1" t="s">
        <v>410</v>
      </c>
      <c r="F271" s="1" t="s">
        <v>465</v>
      </c>
      <c r="G271" s="7">
        <v>22952</v>
      </c>
      <c r="H271" s="7">
        <v>40875</v>
      </c>
      <c r="I271" s="1" t="s">
        <v>1081</v>
      </c>
      <c r="M271" s="6" t="s">
        <v>1281</v>
      </c>
      <c r="N271" s="6" t="s">
        <v>1042</v>
      </c>
      <c r="O271" s="6" t="s">
        <v>1459</v>
      </c>
      <c r="P271" s="12" t="s">
        <v>1005</v>
      </c>
      <c r="Q271" s="15" t="str">
        <f>VLOOKUP(P271,functions!$A$2:$H$69,3,FALSE)</f>
        <v>ICT employee</v>
      </c>
      <c r="R271" s="15"/>
      <c r="S271" s="17">
        <f>VLOOKUP(P271,functions!$A$2:$H$69,8,FALSE)</f>
        <v>4</v>
      </c>
      <c r="T271" s="17">
        <f t="shared" ca="1" si="44"/>
        <v>7</v>
      </c>
      <c r="U271" s="18">
        <f ca="1">VLOOKUP(T271,'salary scales'!$A$1:$F$10,S271+1,FALSE)</f>
        <v>2168.02</v>
      </c>
      <c r="V271" s="23">
        <f>VLOOKUP(P271,functions!$A$2:$H$69,5,FALSE)</f>
        <v>1</v>
      </c>
      <c r="X271" s="18">
        <f t="shared" ca="1" si="45"/>
        <v>2168.02</v>
      </c>
      <c r="Y271" s="18">
        <f t="shared" ca="1" si="46"/>
        <v>173.44159999999999</v>
      </c>
      <c r="Z271" s="18">
        <f t="shared" ca="1" si="48"/>
        <v>995.87124999999992</v>
      </c>
      <c r="AA271" s="18">
        <f t="shared" ca="1" si="49"/>
        <v>168.02154999999999</v>
      </c>
      <c r="AB271" s="18">
        <f t="shared" ca="1" si="50"/>
        <v>36.856340000000003</v>
      </c>
      <c r="AC271" s="18">
        <f t="shared" ca="1" si="51"/>
        <v>48.563648000000001</v>
      </c>
      <c r="AD271" s="18">
        <f t="shared" ca="1" si="52"/>
        <v>100.81292999999999</v>
      </c>
      <c r="AE271" s="18">
        <f t="shared" ca="1" si="53"/>
        <v>11.707308000000001</v>
      </c>
      <c r="AF271" s="18">
        <f t="shared" ca="1" si="54"/>
        <v>106.577</v>
      </c>
      <c r="AG271" t="str">
        <f t="shared" si="47"/>
        <v/>
      </c>
    </row>
    <row r="272" spans="1:33" x14ac:dyDescent="0.3">
      <c r="A272" s="2" t="s">
        <v>267</v>
      </c>
      <c r="B272" t="s">
        <v>872</v>
      </c>
      <c r="C272" t="s">
        <v>741</v>
      </c>
      <c r="D272" t="s">
        <v>727</v>
      </c>
      <c r="E272" s="1" t="s">
        <v>1467</v>
      </c>
      <c r="F272" s="1" t="s">
        <v>465</v>
      </c>
      <c r="G272" s="7">
        <v>31684</v>
      </c>
      <c r="H272" s="7">
        <v>41013</v>
      </c>
      <c r="I272" s="1" t="s">
        <v>1081</v>
      </c>
      <c r="M272" s="6" t="s">
        <v>1281</v>
      </c>
      <c r="N272" s="6" t="s">
        <v>1435</v>
      </c>
      <c r="O272" s="6" t="s">
        <v>1443</v>
      </c>
      <c r="P272" s="12" t="s">
        <v>1053</v>
      </c>
      <c r="Q272" s="15" t="str">
        <f>VLOOKUP(P272,functions!$A$2:$H$69,3,FALSE)</f>
        <v>Production worker</v>
      </c>
      <c r="R272" s="15"/>
      <c r="S272" s="17">
        <f>VLOOKUP(P272,functions!$A$2:$H$69,8,FALSE)</f>
        <v>2</v>
      </c>
      <c r="T272" s="17">
        <f t="shared" ca="1" si="44"/>
        <v>6</v>
      </c>
      <c r="U272" s="18">
        <f ca="1">VLOOKUP(T272,'salary scales'!$A$1:$F$10,S272+1,FALSE)</f>
        <v>1939.17</v>
      </c>
      <c r="V272" s="23">
        <f>VLOOKUP(P272,functions!$A$2:$H$69,5,FALSE)</f>
        <v>1.00064</v>
      </c>
      <c r="X272" s="18">
        <f t="shared" ca="1" si="45"/>
        <v>1940.4110688000001</v>
      </c>
      <c r="Y272" s="18">
        <f t="shared" ca="1" si="46"/>
        <v>155.232885504</v>
      </c>
      <c r="Z272" s="18">
        <f t="shared" ca="1" si="48"/>
        <v>995.87124999999992</v>
      </c>
      <c r="AA272" s="18">
        <f t="shared" ca="1" si="49"/>
        <v>150.38185783200001</v>
      </c>
      <c r="AB272" s="18">
        <f t="shared" ca="1" si="50"/>
        <v>32.986988169600004</v>
      </c>
      <c r="AC272" s="18">
        <f t="shared" ca="1" si="51"/>
        <v>43.465207941119999</v>
      </c>
      <c r="AD272" s="18">
        <f t="shared" ca="1" si="52"/>
        <v>90.229114699199997</v>
      </c>
      <c r="AE272" s="18">
        <f t="shared" ca="1" si="53"/>
        <v>10.478219771520001</v>
      </c>
      <c r="AF272" s="18">
        <f t="shared" ca="1" si="54"/>
        <v>83.745562880000023</v>
      </c>
      <c r="AG272" t="str">
        <f t="shared" si="47"/>
        <v/>
      </c>
    </row>
    <row r="273" spans="1:33" x14ac:dyDescent="0.3">
      <c r="A273" s="2" t="s">
        <v>268</v>
      </c>
      <c r="B273" t="s">
        <v>872</v>
      </c>
      <c r="C273" t="s">
        <v>741</v>
      </c>
      <c r="D273" t="s">
        <v>728</v>
      </c>
      <c r="E273" s="1" t="s">
        <v>1467</v>
      </c>
      <c r="F273" s="1" t="s">
        <v>465</v>
      </c>
      <c r="G273" s="7">
        <v>29130</v>
      </c>
      <c r="H273" s="7">
        <v>41062</v>
      </c>
      <c r="I273" s="1" t="s">
        <v>1081</v>
      </c>
      <c r="M273" s="6" t="s">
        <v>1281</v>
      </c>
      <c r="N273" s="6" t="s">
        <v>1044</v>
      </c>
      <c r="O273" s="6" t="s">
        <v>1274</v>
      </c>
      <c r="P273" s="12" t="s">
        <v>1016</v>
      </c>
      <c r="Q273" s="15" t="str">
        <f>VLOOKUP(P273,functions!$A$2:$H$69,3,FALSE)</f>
        <v>PR employee</v>
      </c>
      <c r="R273" s="15"/>
      <c r="S273" s="17">
        <f>VLOOKUP(P273,functions!$A$2:$H$69,8,FALSE)</f>
        <v>4</v>
      </c>
      <c r="T273" s="17">
        <f t="shared" ca="1" si="44"/>
        <v>6</v>
      </c>
      <c r="U273" s="18">
        <f ca="1">VLOOKUP(T273,'salary scales'!$A$1:$F$10,S273+1,FALSE)</f>
        <v>2113</v>
      </c>
      <c r="V273" s="23">
        <f>VLOOKUP(P273,functions!$A$2:$H$69,5,FALSE)</f>
        <v>1</v>
      </c>
      <c r="X273" s="18">
        <f t="shared" ca="1" si="45"/>
        <v>2113</v>
      </c>
      <c r="Y273" s="18">
        <f t="shared" ca="1" si="46"/>
        <v>169.04</v>
      </c>
      <c r="Z273" s="18">
        <f t="shared" ca="1" si="48"/>
        <v>995.87124999999992</v>
      </c>
      <c r="AA273" s="18">
        <f t="shared" ca="1" si="49"/>
        <v>163.75749999999999</v>
      </c>
      <c r="AB273" s="18">
        <f t="shared" ca="1" si="50"/>
        <v>35.920999999999999</v>
      </c>
      <c r="AC273" s="18">
        <f t="shared" ca="1" si="51"/>
        <v>47.331200000000003</v>
      </c>
      <c r="AD273" s="18">
        <f t="shared" ca="1" si="52"/>
        <v>98.254499999999993</v>
      </c>
      <c r="AE273" s="18">
        <f t="shared" ca="1" si="53"/>
        <v>11.410200000000001</v>
      </c>
      <c r="AF273" s="18">
        <f t="shared" ca="1" si="54"/>
        <v>101.075</v>
      </c>
      <c r="AG273" t="str">
        <f t="shared" si="47"/>
        <v/>
      </c>
    </row>
    <row r="274" spans="1:33" x14ac:dyDescent="0.3">
      <c r="A274" s="2" t="s">
        <v>269</v>
      </c>
      <c r="B274" t="s">
        <v>873</v>
      </c>
      <c r="D274" t="s">
        <v>424</v>
      </c>
      <c r="E274" s="1" t="s">
        <v>410</v>
      </c>
      <c r="F274" s="1" t="s">
        <v>465</v>
      </c>
      <c r="G274" s="7">
        <v>33582</v>
      </c>
      <c r="H274" s="7">
        <v>40778</v>
      </c>
      <c r="I274" s="1" t="s">
        <v>1081</v>
      </c>
      <c r="J274" s="47">
        <v>2</v>
      </c>
      <c r="K274" s="47">
        <v>2</v>
      </c>
      <c r="L274" s="49" t="s">
        <v>1422</v>
      </c>
      <c r="M274" s="6" t="s">
        <v>1281</v>
      </c>
      <c r="N274" s="6" t="s">
        <v>1042</v>
      </c>
      <c r="O274" s="6" t="s">
        <v>1455</v>
      </c>
      <c r="P274" s="12" t="s">
        <v>1007</v>
      </c>
      <c r="Q274" s="15" t="str">
        <f>VLOOKUP(P274,functions!$A$2:$H$69,3,FALSE)</f>
        <v>Website administrator</v>
      </c>
      <c r="R274" s="15"/>
      <c r="S274" s="17">
        <f>VLOOKUP(P274,functions!$A$2:$H$69,8,FALSE)</f>
        <v>3</v>
      </c>
      <c r="T274" s="17">
        <f t="shared" ca="1" si="44"/>
        <v>7</v>
      </c>
      <c r="U274" s="18">
        <f ca="1">VLOOKUP(T274,'salary scales'!$A$1:$F$10,S274+1,FALSE)</f>
        <v>2074.52</v>
      </c>
      <c r="V274" s="23">
        <f>VLOOKUP(P274,functions!$A$2:$H$69,5,FALSE)</f>
        <v>1</v>
      </c>
      <c r="X274" s="18">
        <f t="shared" ca="1" si="45"/>
        <v>2074.52</v>
      </c>
      <c r="Y274" s="18">
        <f t="shared" ca="1" si="46"/>
        <v>165.9616</v>
      </c>
      <c r="Z274" s="18">
        <f t="shared" ca="1" si="48"/>
        <v>995.87124999999992</v>
      </c>
      <c r="AA274" s="18">
        <f t="shared" ca="1" si="49"/>
        <v>160.77529999999999</v>
      </c>
      <c r="AB274" s="18">
        <f t="shared" ca="1" si="50"/>
        <v>35.266840000000002</v>
      </c>
      <c r="AC274" s="18">
        <f t="shared" ca="1" si="51"/>
        <v>46.469248</v>
      </c>
      <c r="AD274" s="18">
        <f t="shared" ca="1" si="52"/>
        <v>96.465180000000004</v>
      </c>
      <c r="AE274" s="18">
        <f t="shared" ca="1" si="53"/>
        <v>11.202408</v>
      </c>
      <c r="AF274" s="18">
        <f t="shared" ca="1" si="54"/>
        <v>97.227000000000004</v>
      </c>
      <c r="AG274" t="str">
        <f t="shared" si="47"/>
        <v/>
      </c>
    </row>
    <row r="275" spans="1:33" x14ac:dyDescent="0.3">
      <c r="A275" s="2" t="s">
        <v>270</v>
      </c>
      <c r="B275" t="s">
        <v>880</v>
      </c>
      <c r="D275" t="s">
        <v>600</v>
      </c>
      <c r="E275" s="1" t="s">
        <v>410</v>
      </c>
      <c r="F275" s="1" t="s">
        <v>465</v>
      </c>
      <c r="G275" s="7">
        <v>30117</v>
      </c>
      <c r="H275" s="7">
        <v>40719</v>
      </c>
      <c r="I275" s="1" t="s">
        <v>1081</v>
      </c>
      <c r="M275" s="6" t="s">
        <v>1281</v>
      </c>
      <c r="N275" s="6" t="s">
        <v>1435</v>
      </c>
      <c r="O275" s="6" t="s">
        <v>1443</v>
      </c>
      <c r="P275" s="12" t="s">
        <v>1053</v>
      </c>
      <c r="Q275" s="15" t="str">
        <f>VLOOKUP(P275,functions!$A$2:$H$69,3,FALSE)</f>
        <v>Production worker</v>
      </c>
      <c r="R275" s="15"/>
      <c r="S275" s="17">
        <f>VLOOKUP(P275,functions!$A$2:$H$69,8,FALSE)</f>
        <v>2</v>
      </c>
      <c r="T275" s="17">
        <f t="shared" ca="1" si="44"/>
        <v>7</v>
      </c>
      <c r="U275" s="18">
        <f ca="1">VLOOKUP(T275,'salary scales'!$A$1:$F$10,S275+1,FALSE)</f>
        <v>1939.17</v>
      </c>
      <c r="V275" s="23">
        <f>VLOOKUP(P275,functions!$A$2:$H$69,5,FALSE)</f>
        <v>1.00064</v>
      </c>
      <c r="X275" s="18">
        <f t="shared" ca="1" si="45"/>
        <v>1940.4110688000001</v>
      </c>
      <c r="Y275" s="18">
        <f t="shared" ca="1" si="46"/>
        <v>155.232885504</v>
      </c>
      <c r="Z275" s="18">
        <f t="shared" ca="1" si="48"/>
        <v>995.87124999999992</v>
      </c>
      <c r="AA275" s="18">
        <f t="shared" ca="1" si="49"/>
        <v>150.38185783200001</v>
      </c>
      <c r="AB275" s="18">
        <f t="shared" ca="1" si="50"/>
        <v>32.986988169600004</v>
      </c>
      <c r="AC275" s="18">
        <f t="shared" ca="1" si="51"/>
        <v>43.465207941119999</v>
      </c>
      <c r="AD275" s="18">
        <f t="shared" ca="1" si="52"/>
        <v>90.229114699199997</v>
      </c>
      <c r="AE275" s="18">
        <f t="shared" ca="1" si="53"/>
        <v>10.478219771520001</v>
      </c>
      <c r="AF275" s="18">
        <f t="shared" ca="1" si="54"/>
        <v>83.745562880000023</v>
      </c>
      <c r="AG275" t="str">
        <f t="shared" si="47"/>
        <v/>
      </c>
    </row>
    <row r="276" spans="1:33" x14ac:dyDescent="0.3">
      <c r="A276" s="2" t="s">
        <v>271</v>
      </c>
      <c r="B276" t="s">
        <v>880</v>
      </c>
      <c r="D276" t="s">
        <v>491</v>
      </c>
      <c r="E276" s="1" t="s">
        <v>410</v>
      </c>
      <c r="F276" s="1" t="s">
        <v>465</v>
      </c>
      <c r="G276" s="7">
        <v>22765</v>
      </c>
      <c r="H276" s="7">
        <v>40629</v>
      </c>
      <c r="I276" s="1" t="s">
        <v>1081</v>
      </c>
      <c r="J276" s="47">
        <v>1</v>
      </c>
      <c r="K276" s="47">
        <v>1</v>
      </c>
      <c r="L276" s="49" t="s">
        <v>1422</v>
      </c>
      <c r="M276" s="6" t="s">
        <v>1281</v>
      </c>
      <c r="N276" s="6" t="s">
        <v>1438</v>
      </c>
      <c r="O276" s="6" t="s">
        <v>1448</v>
      </c>
      <c r="P276" s="12" t="s">
        <v>1060</v>
      </c>
      <c r="Q276" s="15" t="str">
        <f>VLOOKUP(P276,functions!$A$2:$H$69,3,FALSE)</f>
        <v>Logistics employee loading and unloading</v>
      </c>
      <c r="R276" s="15"/>
      <c r="S276" s="17">
        <f>VLOOKUP(P276,functions!$A$2:$H$69,8,FALSE)</f>
        <v>1</v>
      </c>
      <c r="T276" s="17">
        <f t="shared" ca="1" si="44"/>
        <v>7</v>
      </c>
      <c r="U276" s="18">
        <f ca="1">VLOOKUP(T276,'salary scales'!$A$1:$F$10,S276+1,FALSE)</f>
        <v>1861.13</v>
      </c>
      <c r="V276" s="23">
        <f>VLOOKUP(P276,functions!$A$2:$H$69,5,FALSE)</f>
        <v>1</v>
      </c>
      <c r="X276" s="18">
        <f t="shared" ca="1" si="45"/>
        <v>1861.13</v>
      </c>
      <c r="Y276" s="18">
        <f t="shared" ca="1" si="46"/>
        <v>148.8904</v>
      </c>
      <c r="Z276" s="18">
        <f t="shared" ca="1" si="48"/>
        <v>995.87124999999992</v>
      </c>
      <c r="AA276" s="18">
        <f t="shared" ca="1" si="49"/>
        <v>144.23757500000002</v>
      </c>
      <c r="AB276" s="18">
        <f t="shared" ca="1" si="50"/>
        <v>31.639210000000006</v>
      </c>
      <c r="AC276" s="18">
        <f t="shared" ca="1" si="51"/>
        <v>41.689312000000001</v>
      </c>
      <c r="AD276" s="18">
        <f t="shared" ca="1" si="52"/>
        <v>86.542545000000004</v>
      </c>
      <c r="AE276" s="18">
        <f t="shared" ca="1" si="53"/>
        <v>10.050102000000001</v>
      </c>
      <c r="AF276" s="18">
        <f t="shared" ca="1" si="54"/>
        <v>75.888000000000019</v>
      </c>
      <c r="AG276" t="str">
        <f t="shared" si="47"/>
        <v/>
      </c>
    </row>
    <row r="277" spans="1:33" x14ac:dyDescent="0.3">
      <c r="A277" s="2" t="s">
        <v>272</v>
      </c>
      <c r="B277" t="s">
        <v>878</v>
      </c>
      <c r="C277" t="s">
        <v>733</v>
      </c>
      <c r="D277" t="s">
        <v>598</v>
      </c>
      <c r="E277" s="1" t="s">
        <v>410</v>
      </c>
      <c r="F277" s="1" t="s">
        <v>465</v>
      </c>
      <c r="G277" s="7">
        <v>20784</v>
      </c>
      <c r="H277" s="7">
        <v>39380</v>
      </c>
      <c r="I277" s="1" t="s">
        <v>1081</v>
      </c>
      <c r="M277" s="6" t="s">
        <v>1281</v>
      </c>
      <c r="N277" s="6" t="s">
        <v>1435</v>
      </c>
      <c r="O277" s="6" t="s">
        <v>1464</v>
      </c>
      <c r="P277" s="12" t="s">
        <v>1051</v>
      </c>
      <c r="Q277" s="15" t="str">
        <f>VLOOKUP(P277,functions!$A$2:$H$69,3,FALSE)</f>
        <v>Planner</v>
      </c>
      <c r="R277" s="15"/>
      <c r="S277" s="17">
        <f>VLOOKUP(P277,functions!$A$2:$H$69,8,FALSE)</f>
        <v>3</v>
      </c>
      <c r="T277" s="17">
        <f t="shared" ca="1" si="44"/>
        <v>11</v>
      </c>
      <c r="U277" s="18" t="e">
        <f ca="1">VLOOKUP(T277,'salary scales'!$A$1:$F$10,S277+1,FALSE)</f>
        <v>#N/A</v>
      </c>
      <c r="V277" s="23">
        <f>VLOOKUP(P277,functions!$A$2:$H$69,5,FALSE)</f>
        <v>1</v>
      </c>
      <c r="X277" s="18" t="e">
        <f t="shared" ca="1" si="45"/>
        <v>#N/A</v>
      </c>
      <c r="Y277" s="18" t="e">
        <f t="shared" ca="1" si="46"/>
        <v>#N/A</v>
      </c>
      <c r="Z277" s="18" t="e">
        <f t="shared" ca="1" si="48"/>
        <v>#N/A</v>
      </c>
      <c r="AA277" s="18" t="e">
        <f t="shared" ca="1" si="49"/>
        <v>#N/A</v>
      </c>
      <c r="AB277" s="18" t="e">
        <f t="shared" ca="1" si="50"/>
        <v>#N/A</v>
      </c>
      <c r="AC277" s="18" t="e">
        <f t="shared" ca="1" si="51"/>
        <v>#N/A</v>
      </c>
      <c r="AD277" s="18" t="e">
        <f t="shared" ca="1" si="52"/>
        <v>#N/A</v>
      </c>
      <c r="AE277" s="18" t="e">
        <f t="shared" ca="1" si="53"/>
        <v>#N/A</v>
      </c>
      <c r="AF277" s="18" t="e">
        <f t="shared" ca="1" si="54"/>
        <v>#N/A</v>
      </c>
      <c r="AG277" t="str">
        <f t="shared" si="47"/>
        <v/>
      </c>
    </row>
    <row r="278" spans="1:33" x14ac:dyDescent="0.3">
      <c r="A278" s="2" t="s">
        <v>273</v>
      </c>
      <c r="B278" t="s">
        <v>878</v>
      </c>
      <c r="C278" t="s">
        <v>733</v>
      </c>
      <c r="D278" t="s">
        <v>490</v>
      </c>
      <c r="E278" s="1" t="s">
        <v>410</v>
      </c>
      <c r="F278" s="1" t="s">
        <v>465</v>
      </c>
      <c r="G278" s="7">
        <v>28545</v>
      </c>
      <c r="H278" s="7">
        <v>40049</v>
      </c>
      <c r="I278" s="1" t="s">
        <v>1081</v>
      </c>
      <c r="J278" s="47">
        <v>1</v>
      </c>
      <c r="K278" s="47">
        <v>1</v>
      </c>
      <c r="L278" s="49" t="s">
        <v>1422</v>
      </c>
      <c r="M278" s="6" t="s">
        <v>1283</v>
      </c>
      <c r="N278" s="6" t="s">
        <v>1440</v>
      </c>
      <c r="O278" s="6" t="s">
        <v>1450</v>
      </c>
      <c r="P278" s="12" t="s">
        <v>1052</v>
      </c>
      <c r="Q278" s="15" t="str">
        <f>VLOOKUP(P278,functions!$A$2:$H$69,3,FALSE)</f>
        <v>Team leader</v>
      </c>
      <c r="R278" s="15" t="s">
        <v>1083</v>
      </c>
      <c r="S278" s="17">
        <f>VLOOKUP(P278,functions!$A$2:$H$69,8,FALSE)</f>
        <v>3</v>
      </c>
      <c r="T278" s="17">
        <f t="shared" ca="1" si="44"/>
        <v>9</v>
      </c>
      <c r="U278" s="18">
        <f ca="1">VLOOKUP(T278,'salary scales'!$A$1:$F$10,S278+1,FALSE)</f>
        <v>2124.06</v>
      </c>
      <c r="V278" s="23">
        <f>VLOOKUP(P278,functions!$A$2:$H$69,5,FALSE)</f>
        <v>1.00064</v>
      </c>
      <c r="X278" s="18">
        <f t="shared" ca="1" si="45"/>
        <v>2125.4193983999999</v>
      </c>
      <c r="Y278" s="18">
        <f t="shared" ca="1" si="46"/>
        <v>170.033551872</v>
      </c>
      <c r="Z278" s="18">
        <f t="shared" ca="1" si="48"/>
        <v>995.87124999999992</v>
      </c>
      <c r="AA278" s="18">
        <f t="shared" ca="1" si="49"/>
        <v>164.72000337599999</v>
      </c>
      <c r="AB278" s="18">
        <f t="shared" ca="1" si="50"/>
        <v>36.132129772799999</v>
      </c>
      <c r="AC278" s="18">
        <f t="shared" ca="1" si="51"/>
        <v>47.609394524159995</v>
      </c>
      <c r="AD278" s="18">
        <f t="shared" ca="1" si="52"/>
        <v>98.832002025599991</v>
      </c>
      <c r="AE278" s="18">
        <f t="shared" ca="1" si="53"/>
        <v>11.47726475136</v>
      </c>
      <c r="AF278" s="18">
        <f t="shared" ca="1" si="54"/>
        <v>102.24639583999999</v>
      </c>
      <c r="AG278" t="str">
        <f t="shared" si="47"/>
        <v/>
      </c>
    </row>
    <row r="279" spans="1:33" x14ac:dyDescent="0.3">
      <c r="A279" s="2" t="s">
        <v>274</v>
      </c>
      <c r="B279" t="s">
        <v>879</v>
      </c>
      <c r="D279" t="s">
        <v>599</v>
      </c>
      <c r="E279" s="1" t="s">
        <v>410</v>
      </c>
      <c r="F279" s="1" t="s">
        <v>465</v>
      </c>
      <c r="G279" s="7">
        <v>30699</v>
      </c>
      <c r="H279" s="7">
        <v>41338</v>
      </c>
      <c r="I279" s="1" t="s">
        <v>1081</v>
      </c>
      <c r="M279" s="6" t="s">
        <v>1281</v>
      </c>
      <c r="N279" s="6" t="s">
        <v>1405</v>
      </c>
      <c r="O279" s="6" t="s">
        <v>1279</v>
      </c>
      <c r="P279" s="12" t="s">
        <v>1063</v>
      </c>
      <c r="Q279" s="15" t="str">
        <f>VLOOKUP(P279,functions!$A$2:$H$69,3,FALSE)</f>
        <v>cook</v>
      </c>
      <c r="R279" s="15"/>
      <c r="S279" s="17">
        <f>VLOOKUP(P279,functions!$A$2:$H$69,8,FALSE)</f>
        <v>3</v>
      </c>
      <c r="T279" s="17">
        <f t="shared" ca="1" si="44"/>
        <v>5</v>
      </c>
      <c r="U279" s="18">
        <f ca="1">VLOOKUP(T279,'salary scales'!$A$1:$F$10,S279+1,FALSE)</f>
        <v>1975.67</v>
      </c>
      <c r="V279" s="23">
        <f>VLOOKUP(P279,functions!$A$2:$H$69,5,FALSE)</f>
        <v>1</v>
      </c>
      <c r="X279" s="18">
        <f t="shared" ca="1" si="45"/>
        <v>1975.67</v>
      </c>
      <c r="Y279" s="18">
        <f t="shared" ca="1" si="46"/>
        <v>158.05360000000002</v>
      </c>
      <c r="Z279" s="18">
        <f t="shared" ca="1" si="48"/>
        <v>995.87124999999992</v>
      </c>
      <c r="AA279" s="18">
        <f t="shared" ca="1" si="49"/>
        <v>153.11442500000001</v>
      </c>
      <c r="AB279" s="18">
        <f t="shared" ca="1" si="50"/>
        <v>33.586390000000002</v>
      </c>
      <c r="AC279" s="18">
        <f t="shared" ca="1" si="51"/>
        <v>44.255008000000004</v>
      </c>
      <c r="AD279" s="18">
        <f t="shared" ca="1" si="52"/>
        <v>91.868655000000004</v>
      </c>
      <c r="AE279" s="18">
        <f t="shared" ca="1" si="53"/>
        <v>10.668618</v>
      </c>
      <c r="AF279" s="18">
        <f t="shared" ca="1" si="54"/>
        <v>87.342000000000013</v>
      </c>
      <c r="AG279" t="str">
        <f t="shared" si="47"/>
        <v/>
      </c>
    </row>
    <row r="280" spans="1:33" x14ac:dyDescent="0.3">
      <c r="A280" s="2" t="s">
        <v>275</v>
      </c>
      <c r="B280" t="s">
        <v>879</v>
      </c>
      <c r="D280" t="s">
        <v>451</v>
      </c>
      <c r="E280" s="1" t="s">
        <v>410</v>
      </c>
      <c r="F280" s="1" t="s">
        <v>465</v>
      </c>
      <c r="G280" s="7">
        <v>22254</v>
      </c>
      <c r="H280" s="7">
        <v>41374</v>
      </c>
      <c r="I280" s="1" t="s">
        <v>1081</v>
      </c>
      <c r="J280" s="47">
        <v>3</v>
      </c>
      <c r="K280" s="47">
        <v>1</v>
      </c>
      <c r="L280" s="49" t="s">
        <v>1422</v>
      </c>
      <c r="M280" s="6" t="s">
        <v>1281</v>
      </c>
      <c r="N280" s="6" t="s">
        <v>1405</v>
      </c>
      <c r="O280" s="6" t="s">
        <v>1444</v>
      </c>
      <c r="P280" s="12" t="s">
        <v>1078</v>
      </c>
      <c r="Q280" s="15" t="str">
        <f>VLOOKUP(P280,functions!$A$2:$H$69,3,FALSE)</f>
        <v>Receptionist</v>
      </c>
      <c r="R280" s="15"/>
      <c r="S280" s="17">
        <f>VLOOKUP(P280,functions!$A$2:$H$69,8,FALSE)</f>
        <v>2</v>
      </c>
      <c r="T280" s="17">
        <f t="shared" ca="1" si="44"/>
        <v>5</v>
      </c>
      <c r="U280" s="18">
        <f ca="1">VLOOKUP(T280,'salary scales'!$A$1:$F$10,S280+1,FALSE)</f>
        <v>1899.07</v>
      </c>
      <c r="V280" s="23">
        <f>VLOOKUP(P280,functions!$A$2:$H$69,5,FALSE)</f>
        <v>0.8</v>
      </c>
      <c r="X280" s="18">
        <f t="shared" ca="1" si="45"/>
        <v>1519.2560000000001</v>
      </c>
      <c r="Y280" s="18">
        <f t="shared" ca="1" si="46"/>
        <v>121.54048</v>
      </c>
      <c r="Z280" s="18">
        <f t="shared" ca="1" si="48"/>
        <v>995.87124999999992</v>
      </c>
      <c r="AA280" s="18">
        <f t="shared" ca="1" si="49"/>
        <v>117.74234000000001</v>
      </c>
      <c r="AB280" s="18">
        <f t="shared" ca="1" si="50"/>
        <v>25.827352000000005</v>
      </c>
      <c r="AC280" s="18">
        <f t="shared" ca="1" si="51"/>
        <v>34.031334399999999</v>
      </c>
      <c r="AD280" s="18">
        <f t="shared" ca="1" si="52"/>
        <v>70.645403999999999</v>
      </c>
      <c r="AE280" s="18">
        <f t="shared" ca="1" si="53"/>
        <v>8.203982400000001</v>
      </c>
      <c r="AF280" s="18">
        <f t="shared" ca="1" si="54"/>
        <v>63.745600000000003</v>
      </c>
      <c r="AG280">
        <f t="shared" si="47"/>
        <v>1</v>
      </c>
    </row>
    <row r="281" spans="1:33" x14ac:dyDescent="0.3">
      <c r="A281" s="2" t="s">
        <v>276</v>
      </c>
      <c r="B281" t="s">
        <v>879</v>
      </c>
      <c r="D281" t="s">
        <v>489</v>
      </c>
      <c r="E281" s="1" t="s">
        <v>410</v>
      </c>
      <c r="F281" s="1" t="s">
        <v>465</v>
      </c>
      <c r="G281" s="7">
        <v>22447</v>
      </c>
      <c r="H281" s="7">
        <v>41470</v>
      </c>
      <c r="I281" s="1" t="s">
        <v>1081</v>
      </c>
      <c r="M281" s="6" t="s">
        <v>1281</v>
      </c>
      <c r="N281" s="6" t="s">
        <v>1334</v>
      </c>
      <c r="O281" s="6" t="s">
        <v>1277</v>
      </c>
      <c r="P281" s="12" t="s">
        <v>1028</v>
      </c>
      <c r="Q281" s="15" t="str">
        <f>VLOOKUP(P281,functions!$A$2:$H$69,3,FALSE)</f>
        <v>Purchaser machines</v>
      </c>
      <c r="R281" s="15"/>
      <c r="S281" s="17">
        <f>VLOOKUP(P281,functions!$A$2:$H$69,8,FALSE)</f>
        <v>2</v>
      </c>
      <c r="T281" s="17">
        <f t="shared" ca="1" si="44"/>
        <v>5</v>
      </c>
      <c r="U281" s="18">
        <f ca="1">VLOOKUP(T281,'salary scales'!$A$1:$F$10,S281+1,FALSE)</f>
        <v>1899.07</v>
      </c>
      <c r="V281" s="23">
        <f>VLOOKUP(P281,functions!$A$2:$H$69,5,FALSE)</f>
        <v>1</v>
      </c>
      <c r="X281" s="18">
        <f t="shared" ca="1" si="45"/>
        <v>1899.07</v>
      </c>
      <c r="Y281" s="18">
        <f t="shared" ca="1" si="46"/>
        <v>151.9256</v>
      </c>
      <c r="Z281" s="18">
        <f t="shared" ca="1" si="48"/>
        <v>995.87124999999992</v>
      </c>
      <c r="AA281" s="18">
        <f t="shared" ca="1" si="49"/>
        <v>147.17792499999999</v>
      </c>
      <c r="AB281" s="18">
        <f t="shared" ca="1" si="50"/>
        <v>32.284190000000002</v>
      </c>
      <c r="AC281" s="18">
        <f t="shared" ca="1" si="51"/>
        <v>42.539167999999997</v>
      </c>
      <c r="AD281" s="18">
        <f t="shared" ca="1" si="52"/>
        <v>88.306754999999995</v>
      </c>
      <c r="AE281" s="18">
        <f t="shared" ca="1" si="53"/>
        <v>10.254977999999999</v>
      </c>
      <c r="AF281" s="18">
        <f t="shared" ca="1" si="54"/>
        <v>79.682000000000002</v>
      </c>
      <c r="AG281">
        <f t="shared" si="47"/>
        <v>1</v>
      </c>
    </row>
    <row r="282" spans="1:33" x14ac:dyDescent="0.3">
      <c r="A282" s="2" t="s">
        <v>277</v>
      </c>
      <c r="B282" t="s">
        <v>877</v>
      </c>
      <c r="D282" t="s">
        <v>597</v>
      </c>
      <c r="E282" s="1" t="s">
        <v>410</v>
      </c>
      <c r="F282" s="1" t="s">
        <v>465</v>
      </c>
      <c r="G282" s="7">
        <v>25589</v>
      </c>
      <c r="H282" s="7">
        <v>40767</v>
      </c>
      <c r="I282" s="1" t="s">
        <v>1081</v>
      </c>
      <c r="J282" s="47">
        <v>27</v>
      </c>
      <c r="K282" s="47">
        <v>2</v>
      </c>
      <c r="L282" s="49" t="s">
        <v>1291</v>
      </c>
      <c r="M282" s="6" t="s">
        <v>1281</v>
      </c>
      <c r="N282" s="6" t="s">
        <v>1435</v>
      </c>
      <c r="O282" s="6" t="s">
        <v>1466</v>
      </c>
      <c r="P282" s="12" t="s">
        <v>1053</v>
      </c>
      <c r="Q282" s="15" t="str">
        <f>VLOOKUP(P282,functions!$A$2:$H$69,3,FALSE)</f>
        <v>Production worker</v>
      </c>
      <c r="R282" s="15"/>
      <c r="S282" s="17">
        <f>VLOOKUP(P282,functions!$A$2:$H$69,8,FALSE)</f>
        <v>2</v>
      </c>
      <c r="T282" s="17">
        <f t="shared" ca="1" si="44"/>
        <v>7</v>
      </c>
      <c r="U282" s="18">
        <f ca="1">VLOOKUP(T282,'salary scales'!$A$1:$F$10,S282+1,FALSE)</f>
        <v>1939.17</v>
      </c>
      <c r="V282" s="23">
        <f>VLOOKUP(P282,functions!$A$2:$H$69,5,FALSE)</f>
        <v>1.00064</v>
      </c>
      <c r="X282" s="18">
        <f t="shared" ca="1" si="45"/>
        <v>1940.4110688000001</v>
      </c>
      <c r="Y282" s="18">
        <f t="shared" ca="1" si="46"/>
        <v>155.232885504</v>
      </c>
      <c r="Z282" s="18">
        <f t="shared" ca="1" si="48"/>
        <v>995.87124999999992</v>
      </c>
      <c r="AA282" s="18">
        <f t="shared" ca="1" si="49"/>
        <v>150.38185783200001</v>
      </c>
      <c r="AB282" s="18">
        <f t="shared" ca="1" si="50"/>
        <v>32.986988169600004</v>
      </c>
      <c r="AC282" s="18">
        <f t="shared" ca="1" si="51"/>
        <v>43.465207941119999</v>
      </c>
      <c r="AD282" s="18">
        <f t="shared" ca="1" si="52"/>
        <v>90.229114699199997</v>
      </c>
      <c r="AE282" s="18">
        <f t="shared" ca="1" si="53"/>
        <v>10.478219771520001</v>
      </c>
      <c r="AF282" s="18">
        <f t="shared" ca="1" si="54"/>
        <v>83.745562880000023</v>
      </c>
      <c r="AG282" t="str">
        <f t="shared" si="47"/>
        <v/>
      </c>
    </row>
    <row r="283" spans="1:33" x14ac:dyDescent="0.3">
      <c r="A283" s="2" t="s">
        <v>278</v>
      </c>
      <c r="B283" t="s">
        <v>877</v>
      </c>
      <c r="D283" t="s">
        <v>489</v>
      </c>
      <c r="E283" s="1" t="s">
        <v>410</v>
      </c>
      <c r="F283" s="1" t="s">
        <v>465</v>
      </c>
      <c r="G283" s="7">
        <v>30061</v>
      </c>
      <c r="H283" s="7">
        <v>39976</v>
      </c>
      <c r="I283" s="1" t="s">
        <v>1081</v>
      </c>
      <c r="M283" s="6" t="s">
        <v>1283</v>
      </c>
      <c r="N283" s="6" t="s">
        <v>1440</v>
      </c>
      <c r="O283" s="6" t="s">
        <v>1466</v>
      </c>
      <c r="P283" s="12" t="s">
        <v>1053</v>
      </c>
      <c r="Q283" s="15" t="str">
        <f>VLOOKUP(P283,functions!$A$2:$H$69,3,FALSE)</f>
        <v>Production worker</v>
      </c>
      <c r="R283" s="15" t="s">
        <v>1082</v>
      </c>
      <c r="S283" s="17">
        <f>VLOOKUP(P283,functions!$A$2:$H$69,8,FALSE)</f>
        <v>2</v>
      </c>
      <c r="T283" s="17">
        <f t="shared" ca="1" si="44"/>
        <v>9</v>
      </c>
      <c r="U283" s="18">
        <f ca="1">VLOOKUP(T283,'salary scales'!$A$1:$F$10,S283+1,FALSE)</f>
        <v>1939.17</v>
      </c>
      <c r="V283" s="23">
        <f>VLOOKUP(P283,functions!$A$2:$H$69,5,FALSE)</f>
        <v>1.00064</v>
      </c>
      <c r="X283" s="18">
        <f t="shared" ca="1" si="45"/>
        <v>1940.4110688000001</v>
      </c>
      <c r="Y283" s="18">
        <f t="shared" ca="1" si="46"/>
        <v>155.232885504</v>
      </c>
      <c r="Z283" s="18">
        <f t="shared" ca="1" si="48"/>
        <v>995.87124999999992</v>
      </c>
      <c r="AA283" s="18">
        <f t="shared" ca="1" si="49"/>
        <v>150.38185783200001</v>
      </c>
      <c r="AB283" s="18">
        <f t="shared" ca="1" si="50"/>
        <v>32.986988169600004</v>
      </c>
      <c r="AC283" s="18">
        <f t="shared" ca="1" si="51"/>
        <v>43.465207941119999</v>
      </c>
      <c r="AD283" s="18">
        <f t="shared" ca="1" si="52"/>
        <v>90.229114699199997</v>
      </c>
      <c r="AE283" s="18">
        <f t="shared" ca="1" si="53"/>
        <v>10.478219771520001</v>
      </c>
      <c r="AF283" s="18">
        <f t="shared" ca="1" si="54"/>
        <v>83.745562880000023</v>
      </c>
      <c r="AG283" t="str">
        <f t="shared" si="47"/>
        <v/>
      </c>
    </row>
    <row r="284" spans="1:33" x14ac:dyDescent="0.3">
      <c r="A284" s="2" t="s">
        <v>279</v>
      </c>
      <c r="B284" t="s">
        <v>877</v>
      </c>
      <c r="D284" t="s">
        <v>490</v>
      </c>
      <c r="E284" s="1" t="s">
        <v>410</v>
      </c>
      <c r="F284" s="1" t="s">
        <v>465</v>
      </c>
      <c r="G284" s="7">
        <v>30985</v>
      </c>
      <c r="H284" s="7">
        <v>41067</v>
      </c>
      <c r="I284" s="1" t="s">
        <v>1081</v>
      </c>
      <c r="M284" s="6" t="s">
        <v>1281</v>
      </c>
      <c r="N284" s="6" t="s">
        <v>1278</v>
      </c>
      <c r="O284" s="6" t="s">
        <v>1278</v>
      </c>
      <c r="P284" s="12" t="s">
        <v>1039</v>
      </c>
      <c r="Q284" s="15" t="str">
        <f>VLOOKUP(P284,functions!$A$2:$H$69,3,FALSE)</f>
        <v>Assistant laboratory tecnician</v>
      </c>
      <c r="R284" s="15"/>
      <c r="S284" s="17">
        <f>VLOOKUP(P284,functions!$A$2:$H$69,8,FALSE)</f>
        <v>2</v>
      </c>
      <c r="T284" s="17">
        <f t="shared" ca="1" si="44"/>
        <v>6</v>
      </c>
      <c r="U284" s="18">
        <f ca="1">VLOOKUP(T284,'salary scales'!$A$1:$F$10,S284+1,FALSE)</f>
        <v>1939.17</v>
      </c>
      <c r="V284" s="23">
        <f>VLOOKUP(P284,functions!$A$2:$H$69,5,FALSE)</f>
        <v>0.6</v>
      </c>
      <c r="X284" s="18">
        <f t="shared" ca="1" si="45"/>
        <v>1163.502</v>
      </c>
      <c r="Y284" s="18">
        <f t="shared" ca="1" si="46"/>
        <v>93.080159999999992</v>
      </c>
      <c r="Z284" s="18">
        <f t="shared" ca="1" si="48"/>
        <v>995.87124999999992</v>
      </c>
      <c r="AA284" s="18">
        <f t="shared" ca="1" si="49"/>
        <v>90.171404999999993</v>
      </c>
      <c r="AB284" s="18">
        <f t="shared" ca="1" si="50"/>
        <v>19.779534000000002</v>
      </c>
      <c r="AC284" s="18">
        <f t="shared" ca="1" si="51"/>
        <v>26.062444799999998</v>
      </c>
      <c r="AD284" s="18">
        <f t="shared" ca="1" si="52"/>
        <v>54.102843</v>
      </c>
      <c r="AE284" s="18">
        <f t="shared" ca="1" si="53"/>
        <v>6.2829107999999998</v>
      </c>
      <c r="AF284" s="18">
        <f t="shared" ca="1" si="54"/>
        <v>50.215199999999996</v>
      </c>
      <c r="AG284" t="str">
        <f t="shared" si="47"/>
        <v/>
      </c>
    </row>
    <row r="285" spans="1:33" x14ac:dyDescent="0.3">
      <c r="A285" s="2" t="s">
        <v>280</v>
      </c>
      <c r="B285" t="s">
        <v>914</v>
      </c>
      <c r="D285" t="s">
        <v>451</v>
      </c>
      <c r="E285" s="1" t="s">
        <v>410</v>
      </c>
      <c r="F285" s="1" t="s">
        <v>465</v>
      </c>
      <c r="G285" s="7">
        <v>26766</v>
      </c>
      <c r="H285" s="7">
        <v>41542</v>
      </c>
      <c r="I285" s="1" t="s">
        <v>1081</v>
      </c>
      <c r="J285" s="47">
        <v>3</v>
      </c>
      <c r="K285" s="47">
        <v>1</v>
      </c>
      <c r="L285" s="49" t="s">
        <v>1422</v>
      </c>
      <c r="M285" s="6" t="s">
        <v>1281</v>
      </c>
      <c r="N285" s="6" t="s">
        <v>1435</v>
      </c>
      <c r="O285" s="6" t="s">
        <v>1443</v>
      </c>
      <c r="P285" s="12" t="s">
        <v>1053</v>
      </c>
      <c r="Q285" s="15" t="str">
        <f>VLOOKUP(P285,functions!$A$2:$H$69,3,FALSE)</f>
        <v>Production worker</v>
      </c>
      <c r="R285" s="15"/>
      <c r="S285" s="17">
        <f>VLOOKUP(P285,functions!$A$2:$H$69,8,FALSE)</f>
        <v>2</v>
      </c>
      <c r="T285" s="17">
        <f t="shared" ca="1" si="44"/>
        <v>5</v>
      </c>
      <c r="U285" s="18">
        <f ca="1">VLOOKUP(T285,'salary scales'!$A$1:$F$10,S285+1,FALSE)</f>
        <v>1899.07</v>
      </c>
      <c r="V285" s="23">
        <f>VLOOKUP(P285,functions!$A$2:$H$69,5,FALSE)</f>
        <v>1.00064</v>
      </c>
      <c r="X285" s="18">
        <f t="shared" ca="1" si="45"/>
        <v>1900.2854047999999</v>
      </c>
      <c r="Y285" s="18">
        <f t="shared" ca="1" si="46"/>
        <v>152.022832384</v>
      </c>
      <c r="Z285" s="18">
        <f t="shared" ca="1" si="48"/>
        <v>995.87124999999992</v>
      </c>
      <c r="AA285" s="18">
        <f t="shared" ca="1" si="49"/>
        <v>147.27211887199999</v>
      </c>
      <c r="AB285" s="18">
        <f t="shared" ca="1" si="50"/>
        <v>32.304851881600001</v>
      </c>
      <c r="AC285" s="18">
        <f t="shared" ca="1" si="51"/>
        <v>42.566393067519996</v>
      </c>
      <c r="AD285" s="18">
        <f t="shared" ca="1" si="52"/>
        <v>88.363271323199996</v>
      </c>
      <c r="AE285" s="18">
        <f t="shared" ca="1" si="53"/>
        <v>10.261541185920001</v>
      </c>
      <c r="AF285" s="18">
        <f t="shared" ca="1" si="54"/>
        <v>79.732996479999997</v>
      </c>
      <c r="AG285" t="str">
        <f t="shared" si="47"/>
        <v/>
      </c>
    </row>
    <row r="286" spans="1:33" x14ac:dyDescent="0.3">
      <c r="A286" s="2" t="s">
        <v>281</v>
      </c>
      <c r="B286" t="s">
        <v>915</v>
      </c>
      <c r="C286" t="s">
        <v>743</v>
      </c>
      <c r="D286" t="s">
        <v>451</v>
      </c>
      <c r="E286" s="1" t="s">
        <v>410</v>
      </c>
      <c r="F286" s="1" t="s">
        <v>465</v>
      </c>
      <c r="G286" s="7">
        <v>30790</v>
      </c>
      <c r="H286" s="7">
        <v>40929</v>
      </c>
      <c r="I286" s="1" t="s">
        <v>1081</v>
      </c>
      <c r="J286" s="47">
        <v>8</v>
      </c>
      <c r="K286" s="47">
        <v>4</v>
      </c>
      <c r="L286" s="49" t="s">
        <v>1291</v>
      </c>
      <c r="M286" s="6" t="s">
        <v>1281</v>
      </c>
      <c r="N286" s="6" t="s">
        <v>1403</v>
      </c>
      <c r="O286" s="6" t="s">
        <v>1442</v>
      </c>
      <c r="P286" s="12" t="s">
        <v>1009</v>
      </c>
      <c r="Q286" s="15" t="str">
        <f>VLOOKUP(P286,functions!$A$2:$H$69,3,FALSE)</f>
        <v>Head of Finance</v>
      </c>
      <c r="R286" s="15"/>
      <c r="S286" s="17">
        <f>VLOOKUP(P286,functions!$A$2:$H$69,8,FALSE)</f>
        <v>4</v>
      </c>
      <c r="T286" s="17">
        <f t="shared" ca="1" si="44"/>
        <v>6</v>
      </c>
      <c r="U286" s="18">
        <f ca="1">VLOOKUP(T286,'salary scales'!$A$1:$F$10,S286+1,FALSE)</f>
        <v>2113</v>
      </c>
      <c r="V286" s="23">
        <f>VLOOKUP(P286,functions!$A$2:$H$69,5,FALSE)</f>
        <v>1</v>
      </c>
      <c r="X286" s="18">
        <f t="shared" ca="1" si="45"/>
        <v>2113</v>
      </c>
      <c r="Y286" s="18">
        <f t="shared" ca="1" si="46"/>
        <v>169.04</v>
      </c>
      <c r="Z286" s="18">
        <f t="shared" ca="1" si="48"/>
        <v>995.87124999999992</v>
      </c>
      <c r="AA286" s="18">
        <f t="shared" ca="1" si="49"/>
        <v>163.75749999999999</v>
      </c>
      <c r="AB286" s="18">
        <f t="shared" ca="1" si="50"/>
        <v>35.920999999999999</v>
      </c>
      <c r="AC286" s="18">
        <f t="shared" ca="1" si="51"/>
        <v>47.331200000000003</v>
      </c>
      <c r="AD286" s="18">
        <f t="shared" ca="1" si="52"/>
        <v>98.254499999999993</v>
      </c>
      <c r="AE286" s="18">
        <f t="shared" ca="1" si="53"/>
        <v>11.410200000000001</v>
      </c>
      <c r="AF286" s="18">
        <f t="shared" ca="1" si="54"/>
        <v>101.075</v>
      </c>
      <c r="AG286" t="str">
        <f t="shared" si="47"/>
        <v/>
      </c>
    </row>
    <row r="287" spans="1:33" x14ac:dyDescent="0.3">
      <c r="A287" s="2" t="s">
        <v>282</v>
      </c>
      <c r="B287" t="s">
        <v>916</v>
      </c>
      <c r="D287" t="s">
        <v>451</v>
      </c>
      <c r="E287" s="1" t="s">
        <v>410</v>
      </c>
      <c r="F287" s="1" t="s">
        <v>465</v>
      </c>
      <c r="G287" s="7">
        <v>31563</v>
      </c>
      <c r="H287" s="7">
        <v>41521</v>
      </c>
      <c r="I287" s="1" t="s">
        <v>1081</v>
      </c>
      <c r="J287" s="47">
        <v>3</v>
      </c>
      <c r="K287" s="47">
        <v>1</v>
      </c>
      <c r="L287" s="49" t="s">
        <v>1424</v>
      </c>
      <c r="M287" s="6" t="s">
        <v>1281</v>
      </c>
      <c r="N287" s="6" t="s">
        <v>1335</v>
      </c>
      <c r="O287" s="6" t="s">
        <v>1453</v>
      </c>
      <c r="P287" s="12" t="s">
        <v>1018</v>
      </c>
      <c r="Q287" s="15" t="str">
        <f>VLOOKUP(P287,functions!$A$2:$H$69,3,FALSE)</f>
        <v>Sales team leader field service</v>
      </c>
      <c r="R287" s="15"/>
      <c r="S287" s="17">
        <f>VLOOKUP(P287,functions!$A$2:$H$69,8,FALSE)</f>
        <v>4</v>
      </c>
      <c r="T287" s="17">
        <f t="shared" ca="1" si="44"/>
        <v>5</v>
      </c>
      <c r="U287" s="18">
        <f ca="1">VLOOKUP(T287,'salary scales'!$A$1:$F$10,S287+1,FALSE)</f>
        <v>2058.04</v>
      </c>
      <c r="V287" s="23">
        <f>VLOOKUP(P287,functions!$A$2:$H$69,5,FALSE)</f>
        <v>1</v>
      </c>
      <c r="X287" s="18">
        <f t="shared" ca="1" si="45"/>
        <v>2058.04</v>
      </c>
      <c r="Y287" s="18">
        <f t="shared" ca="1" si="46"/>
        <v>164.64320000000001</v>
      </c>
      <c r="Z287" s="18">
        <f t="shared" ca="1" si="48"/>
        <v>995.87124999999992</v>
      </c>
      <c r="AA287" s="18">
        <f t="shared" ca="1" si="49"/>
        <v>159.49809999999999</v>
      </c>
      <c r="AB287" s="18">
        <f t="shared" ca="1" si="50"/>
        <v>34.98668</v>
      </c>
      <c r="AC287" s="18">
        <f t="shared" ca="1" si="51"/>
        <v>46.100096000000001</v>
      </c>
      <c r="AD287" s="18">
        <f t="shared" ca="1" si="52"/>
        <v>95.698859999999996</v>
      </c>
      <c r="AE287" s="18">
        <f t="shared" ca="1" si="53"/>
        <v>11.113416000000001</v>
      </c>
      <c r="AF287" s="18">
        <f t="shared" ca="1" si="54"/>
        <v>95.579000000000008</v>
      </c>
      <c r="AG287" t="str">
        <f t="shared" si="47"/>
        <v/>
      </c>
    </row>
    <row r="288" spans="1:33" x14ac:dyDescent="0.3">
      <c r="A288" s="2" t="s">
        <v>283</v>
      </c>
      <c r="B288" t="s">
        <v>916</v>
      </c>
      <c r="D288" t="s">
        <v>451</v>
      </c>
      <c r="E288" s="1" t="s">
        <v>410</v>
      </c>
      <c r="F288" s="1" t="s">
        <v>465</v>
      </c>
      <c r="G288" s="7">
        <v>32679</v>
      </c>
      <c r="H288" s="7">
        <v>41014</v>
      </c>
      <c r="I288" s="1" t="s">
        <v>1081</v>
      </c>
      <c r="M288" s="6" t="s">
        <v>1281</v>
      </c>
      <c r="N288" s="6" t="s">
        <v>1435</v>
      </c>
      <c r="O288" s="6" t="s">
        <v>1446</v>
      </c>
      <c r="P288" s="12" t="s">
        <v>1054</v>
      </c>
      <c r="Q288" s="15" t="str">
        <f>VLOOKUP(P288,functions!$A$2:$H$69,3,FALSE)</f>
        <v>Production assistant</v>
      </c>
      <c r="R288" s="15"/>
      <c r="S288" s="17">
        <f>VLOOKUP(P288,functions!$A$2:$H$69,8,FALSE)</f>
        <v>1</v>
      </c>
      <c r="T288" s="17">
        <f t="shared" ca="1" si="44"/>
        <v>6</v>
      </c>
      <c r="U288" s="18">
        <f ca="1">VLOOKUP(T288,'salary scales'!$A$1:$F$10,S288+1,FALSE)</f>
        <v>1861.13</v>
      </c>
      <c r="V288" s="23">
        <f>VLOOKUP(P288,functions!$A$2:$H$69,5,FALSE)</f>
        <v>1.00064</v>
      </c>
      <c r="X288" s="18">
        <f t="shared" ca="1" si="45"/>
        <v>1862.3211232000001</v>
      </c>
      <c r="Y288" s="18">
        <f t="shared" ca="1" si="46"/>
        <v>148.98568985600002</v>
      </c>
      <c r="Z288" s="18">
        <f t="shared" ca="1" si="48"/>
        <v>995.87124999999992</v>
      </c>
      <c r="AA288" s="18">
        <f t="shared" ca="1" si="49"/>
        <v>144.32988704800002</v>
      </c>
      <c r="AB288" s="18">
        <f t="shared" ca="1" si="50"/>
        <v>31.659459094400002</v>
      </c>
      <c r="AC288" s="18">
        <f t="shared" ca="1" si="51"/>
        <v>41.715993159680004</v>
      </c>
      <c r="AD288" s="18">
        <f t="shared" ca="1" si="52"/>
        <v>86.597932228800005</v>
      </c>
      <c r="AE288" s="18">
        <f t="shared" ca="1" si="53"/>
        <v>10.056534065280001</v>
      </c>
      <c r="AF288" s="18">
        <f t="shared" ca="1" si="54"/>
        <v>75.936568320000021</v>
      </c>
      <c r="AG288" t="str">
        <f t="shared" si="47"/>
        <v/>
      </c>
    </row>
    <row r="289" spans="1:33" x14ac:dyDescent="0.3">
      <c r="A289" s="2" t="s">
        <v>284</v>
      </c>
      <c r="B289" t="s">
        <v>881</v>
      </c>
      <c r="D289" t="s">
        <v>492</v>
      </c>
      <c r="E289" s="1" t="s">
        <v>410</v>
      </c>
      <c r="F289" s="1" t="s">
        <v>465</v>
      </c>
      <c r="G289" s="7">
        <v>32095</v>
      </c>
      <c r="H289" s="7">
        <v>41320</v>
      </c>
      <c r="I289" s="1" t="s">
        <v>1081</v>
      </c>
      <c r="J289" s="47">
        <v>2</v>
      </c>
      <c r="K289" s="47">
        <v>1</v>
      </c>
      <c r="L289" s="49" t="s">
        <v>1422</v>
      </c>
      <c r="M289" s="6" t="s">
        <v>1281</v>
      </c>
      <c r="N289" s="6" t="s">
        <v>1405</v>
      </c>
      <c r="O289" s="6" t="s">
        <v>1280</v>
      </c>
      <c r="P289" s="12" t="s">
        <v>1087</v>
      </c>
      <c r="Q289" s="15" t="str">
        <f>VLOOKUP(P289,functions!$A$2:$H$69,3,FALSE)</f>
        <v>Fleet manager</v>
      </c>
      <c r="R289" s="15"/>
      <c r="S289" s="17">
        <f>VLOOKUP(P289,functions!$A$2:$H$69,8,FALSE)</f>
        <v>3</v>
      </c>
      <c r="T289" s="17">
        <f t="shared" ca="1" si="44"/>
        <v>5</v>
      </c>
      <c r="U289" s="18">
        <f ca="1">VLOOKUP(T289,'salary scales'!$A$1:$F$10,S289+1,FALSE)</f>
        <v>1975.67</v>
      </c>
      <c r="V289" s="23">
        <f>VLOOKUP(P289,functions!$A$2:$H$69,5,FALSE)</f>
        <v>0.8</v>
      </c>
      <c r="X289" s="18">
        <f t="shared" ca="1" si="45"/>
        <v>1580.5360000000001</v>
      </c>
      <c r="Y289" s="18">
        <f t="shared" ca="1" si="46"/>
        <v>126.44288</v>
      </c>
      <c r="Z289" s="18">
        <f t="shared" ca="1" si="48"/>
        <v>995.87124999999992</v>
      </c>
      <c r="AA289" s="18">
        <f t="shared" ca="1" si="49"/>
        <v>122.49154</v>
      </c>
      <c r="AB289" s="18">
        <f t="shared" ca="1" si="50"/>
        <v>26.869112000000001</v>
      </c>
      <c r="AC289" s="18">
        <f t="shared" ca="1" si="51"/>
        <v>35.4040064</v>
      </c>
      <c r="AD289" s="18">
        <f t="shared" ca="1" si="52"/>
        <v>73.494923999999997</v>
      </c>
      <c r="AE289" s="18">
        <f t="shared" ca="1" si="53"/>
        <v>8.5348944000000007</v>
      </c>
      <c r="AF289" s="18">
        <f t="shared" ca="1" si="54"/>
        <v>69.873599999999996</v>
      </c>
      <c r="AG289" t="str">
        <f t="shared" si="47"/>
        <v/>
      </c>
    </row>
    <row r="290" spans="1:33" x14ac:dyDescent="0.3">
      <c r="A290" s="2" t="s">
        <v>285</v>
      </c>
      <c r="B290" t="s">
        <v>881</v>
      </c>
      <c r="D290" t="s">
        <v>601</v>
      </c>
      <c r="E290" s="1" t="s">
        <v>410</v>
      </c>
      <c r="F290" s="1" t="s">
        <v>465</v>
      </c>
      <c r="G290" s="7">
        <v>21624</v>
      </c>
      <c r="H290" s="7">
        <v>41119</v>
      </c>
      <c r="I290" s="1" t="s">
        <v>1081</v>
      </c>
      <c r="M290" s="6" t="s">
        <v>1281</v>
      </c>
      <c r="N290" s="6" t="s">
        <v>1334</v>
      </c>
      <c r="O290" s="6" t="s">
        <v>1452</v>
      </c>
      <c r="P290" s="12" t="s">
        <v>1027</v>
      </c>
      <c r="Q290" s="15" t="str">
        <f>VLOOKUP(P290,functions!$A$2:$H$69,3,FALSE)</f>
        <v>Purchaser raw materials</v>
      </c>
      <c r="R290" s="15"/>
      <c r="S290" s="17">
        <f>VLOOKUP(P290,functions!$A$2:$H$69,8,FALSE)</f>
        <v>2</v>
      </c>
      <c r="T290" s="17">
        <f t="shared" ca="1" si="44"/>
        <v>6</v>
      </c>
      <c r="U290" s="18">
        <f ca="1">VLOOKUP(T290,'salary scales'!$A$1:$F$10,S290+1,FALSE)</f>
        <v>1939.17</v>
      </c>
      <c r="V290" s="23">
        <f>VLOOKUP(P290,functions!$A$2:$H$69,5,FALSE)</f>
        <v>1</v>
      </c>
      <c r="X290" s="18">
        <f t="shared" ca="1" si="45"/>
        <v>1939.17</v>
      </c>
      <c r="Y290" s="18">
        <f t="shared" ca="1" si="46"/>
        <v>155.1336</v>
      </c>
      <c r="Z290" s="18">
        <f t="shared" ca="1" si="48"/>
        <v>995.87124999999992</v>
      </c>
      <c r="AA290" s="18">
        <f t="shared" ca="1" si="49"/>
        <v>150.285675</v>
      </c>
      <c r="AB290" s="18">
        <f t="shared" ca="1" si="50"/>
        <v>32.965890000000002</v>
      </c>
      <c r="AC290" s="18">
        <f t="shared" ca="1" si="51"/>
        <v>43.437407999999998</v>
      </c>
      <c r="AD290" s="18">
        <f t="shared" ca="1" si="52"/>
        <v>90.171405000000007</v>
      </c>
      <c r="AE290" s="18">
        <f t="shared" ca="1" si="53"/>
        <v>10.471518000000001</v>
      </c>
      <c r="AF290" s="18">
        <f t="shared" ca="1" si="54"/>
        <v>83.692000000000007</v>
      </c>
      <c r="AG290" t="str">
        <f t="shared" si="47"/>
        <v/>
      </c>
    </row>
    <row r="291" spans="1:33" x14ac:dyDescent="0.3">
      <c r="A291" s="2" t="s">
        <v>286</v>
      </c>
      <c r="B291" t="s">
        <v>881</v>
      </c>
      <c r="D291" t="s">
        <v>493</v>
      </c>
      <c r="E291" s="1" t="s">
        <v>410</v>
      </c>
      <c r="F291" s="1" t="s">
        <v>465</v>
      </c>
      <c r="G291" s="7">
        <v>24790</v>
      </c>
      <c r="H291" s="7">
        <v>39315</v>
      </c>
      <c r="I291" s="1" t="s">
        <v>1081</v>
      </c>
      <c r="M291" s="6" t="s">
        <v>1281</v>
      </c>
      <c r="N291" s="6" t="s">
        <v>1403</v>
      </c>
      <c r="O291" s="6" t="s">
        <v>1288</v>
      </c>
      <c r="P291" s="12" t="s">
        <v>1013</v>
      </c>
      <c r="Q291" s="15" t="str">
        <f>VLOOKUP(P291,functions!$A$2:$H$69,3,FALSE)</f>
        <v>Head of PR</v>
      </c>
      <c r="R291" s="15"/>
      <c r="S291" s="17">
        <f>VLOOKUP(P291,functions!$A$2:$H$69,8,FALSE)</f>
        <v>5</v>
      </c>
      <c r="T291" s="17">
        <f t="shared" ca="1" si="44"/>
        <v>11</v>
      </c>
      <c r="U291" s="18" t="e">
        <f ca="1">VLOOKUP(T291,'salary scales'!$A$1:$F$10,S291+1,FALSE)</f>
        <v>#N/A</v>
      </c>
      <c r="V291" s="23">
        <f>VLOOKUP(P291,functions!$A$2:$H$69,5,FALSE)</f>
        <v>1</v>
      </c>
      <c r="X291" s="18" t="e">
        <f t="shared" ca="1" si="45"/>
        <v>#N/A</v>
      </c>
      <c r="Y291" s="18" t="e">
        <f t="shared" ca="1" si="46"/>
        <v>#N/A</v>
      </c>
      <c r="Z291" s="18" t="e">
        <f t="shared" ca="1" si="48"/>
        <v>#N/A</v>
      </c>
      <c r="AA291" s="18" t="e">
        <f t="shared" ca="1" si="49"/>
        <v>#N/A</v>
      </c>
      <c r="AB291" s="18" t="e">
        <f t="shared" ca="1" si="50"/>
        <v>#N/A</v>
      </c>
      <c r="AC291" s="18" t="e">
        <f t="shared" ca="1" si="51"/>
        <v>#N/A</v>
      </c>
      <c r="AD291" s="18" t="e">
        <f t="shared" ca="1" si="52"/>
        <v>#N/A</v>
      </c>
      <c r="AE291" s="18" t="e">
        <f t="shared" ca="1" si="53"/>
        <v>#N/A</v>
      </c>
      <c r="AF291" s="18" t="e">
        <f t="shared" ca="1" si="54"/>
        <v>#N/A</v>
      </c>
      <c r="AG291" t="str">
        <f t="shared" si="47"/>
        <v/>
      </c>
    </row>
    <row r="292" spans="1:33" x14ac:dyDescent="0.3">
      <c r="A292" s="2" t="s">
        <v>287</v>
      </c>
      <c r="B292" t="s">
        <v>883</v>
      </c>
      <c r="D292" t="s">
        <v>719</v>
      </c>
      <c r="E292" s="1" t="s">
        <v>1467</v>
      </c>
      <c r="F292" s="1" t="s">
        <v>465</v>
      </c>
      <c r="G292" s="7">
        <v>31399</v>
      </c>
      <c r="H292" s="7">
        <v>41123</v>
      </c>
      <c r="I292" s="1" t="s">
        <v>1081</v>
      </c>
      <c r="M292" s="6" t="s">
        <v>1283</v>
      </c>
      <c r="N292" s="6" t="s">
        <v>1405</v>
      </c>
      <c r="O292" s="6" t="s">
        <v>1444</v>
      </c>
      <c r="P292" s="12" t="s">
        <v>1078</v>
      </c>
      <c r="Q292" s="15" t="str">
        <f>VLOOKUP(P292,functions!$A$2:$H$69,3,FALSE)</f>
        <v>Receptionist</v>
      </c>
      <c r="R292" s="15"/>
      <c r="S292" s="17">
        <f>VLOOKUP(P292,functions!$A$2:$H$69,8,FALSE)</f>
        <v>2</v>
      </c>
      <c r="T292" s="17">
        <f t="shared" ca="1" si="44"/>
        <v>6</v>
      </c>
      <c r="U292" s="18">
        <f ca="1">VLOOKUP(T292,'salary scales'!$A$1:$F$10,S292+1,FALSE)</f>
        <v>1939.17</v>
      </c>
      <c r="V292" s="23">
        <f>VLOOKUP(P292,functions!$A$2:$H$69,5,FALSE)</f>
        <v>0.8</v>
      </c>
      <c r="X292" s="18">
        <f t="shared" ca="1" si="45"/>
        <v>1551.3360000000002</v>
      </c>
      <c r="Y292" s="18">
        <f t="shared" ca="1" si="46"/>
        <v>124.10688000000002</v>
      </c>
      <c r="Z292" s="18">
        <f t="shared" ca="1" si="48"/>
        <v>995.87124999999992</v>
      </c>
      <c r="AA292" s="18">
        <f t="shared" ca="1" si="49"/>
        <v>120.22854000000002</v>
      </c>
      <c r="AB292" s="18">
        <f t="shared" ca="1" si="50"/>
        <v>26.372712000000007</v>
      </c>
      <c r="AC292" s="18">
        <f t="shared" ca="1" si="51"/>
        <v>34.749926400000007</v>
      </c>
      <c r="AD292" s="18">
        <f t="shared" ca="1" si="52"/>
        <v>72.137124000000014</v>
      </c>
      <c r="AE292" s="18">
        <f t="shared" ca="1" si="53"/>
        <v>8.3772144000000015</v>
      </c>
      <c r="AF292" s="18">
        <f t="shared" ca="1" si="54"/>
        <v>66.953600000000023</v>
      </c>
      <c r="AG292" t="str">
        <f t="shared" si="47"/>
        <v/>
      </c>
    </row>
    <row r="293" spans="1:33" x14ac:dyDescent="0.3">
      <c r="A293" s="2" t="s">
        <v>288</v>
      </c>
      <c r="B293" t="s">
        <v>883</v>
      </c>
      <c r="D293" t="s">
        <v>442</v>
      </c>
      <c r="E293" s="1" t="s">
        <v>410</v>
      </c>
      <c r="F293" s="1" t="s">
        <v>465</v>
      </c>
      <c r="G293" s="7">
        <v>20792</v>
      </c>
      <c r="H293" s="7">
        <v>39798</v>
      </c>
      <c r="I293" s="1" t="s">
        <v>1081</v>
      </c>
      <c r="J293" s="47">
        <v>6</v>
      </c>
      <c r="K293" s="47">
        <v>4</v>
      </c>
      <c r="L293" s="49" t="s">
        <v>1424</v>
      </c>
      <c r="M293" s="6" t="s">
        <v>1281</v>
      </c>
      <c r="N293" s="6" t="s">
        <v>1435</v>
      </c>
      <c r="O293" s="6" t="s">
        <v>1466</v>
      </c>
      <c r="P293" s="12" t="s">
        <v>1053</v>
      </c>
      <c r="Q293" s="15" t="str">
        <f>VLOOKUP(P293,functions!$A$2:$H$69,3,FALSE)</f>
        <v>Production worker</v>
      </c>
      <c r="R293" s="15"/>
      <c r="S293" s="17">
        <f>VLOOKUP(P293,functions!$A$2:$H$69,8,FALSE)</f>
        <v>2</v>
      </c>
      <c r="T293" s="17">
        <f t="shared" ca="1" si="44"/>
        <v>10</v>
      </c>
      <c r="U293" s="18" t="e">
        <f ca="1">VLOOKUP(T293,'salary scales'!$A$1:$F$10,S293+1,FALSE)</f>
        <v>#N/A</v>
      </c>
      <c r="V293" s="23">
        <f>VLOOKUP(P293,functions!$A$2:$H$69,5,FALSE)</f>
        <v>1.00064</v>
      </c>
      <c r="X293" s="18" t="e">
        <f t="shared" ca="1" si="45"/>
        <v>#N/A</v>
      </c>
      <c r="Y293" s="18" t="e">
        <f t="shared" ca="1" si="46"/>
        <v>#N/A</v>
      </c>
      <c r="Z293" s="18" t="e">
        <f t="shared" ca="1" si="48"/>
        <v>#N/A</v>
      </c>
      <c r="AA293" s="18" t="e">
        <f t="shared" ca="1" si="49"/>
        <v>#N/A</v>
      </c>
      <c r="AB293" s="18" t="e">
        <f t="shared" ca="1" si="50"/>
        <v>#N/A</v>
      </c>
      <c r="AC293" s="18" t="e">
        <f t="shared" ca="1" si="51"/>
        <v>#N/A</v>
      </c>
      <c r="AD293" s="18" t="e">
        <f t="shared" ca="1" si="52"/>
        <v>#N/A</v>
      </c>
      <c r="AE293" s="18" t="e">
        <f t="shared" ca="1" si="53"/>
        <v>#N/A</v>
      </c>
      <c r="AF293" s="18" t="e">
        <f t="shared" ca="1" si="54"/>
        <v>#N/A</v>
      </c>
      <c r="AG293" t="str">
        <f t="shared" si="47"/>
        <v/>
      </c>
    </row>
    <row r="294" spans="1:33" x14ac:dyDescent="0.3">
      <c r="A294" s="2" t="s">
        <v>289</v>
      </c>
      <c r="B294" t="s">
        <v>854</v>
      </c>
      <c r="D294" t="s">
        <v>710</v>
      </c>
      <c r="E294" s="1" t="s">
        <v>1467</v>
      </c>
      <c r="F294" s="1" t="s">
        <v>465</v>
      </c>
      <c r="G294" s="7">
        <v>28911</v>
      </c>
      <c r="H294" s="7">
        <v>40255</v>
      </c>
      <c r="I294" s="1" t="s">
        <v>1294</v>
      </c>
      <c r="J294" s="47">
        <v>75</v>
      </c>
      <c r="K294" s="47">
        <v>1</v>
      </c>
      <c r="L294" s="49" t="s">
        <v>1433</v>
      </c>
      <c r="M294" s="6" t="s">
        <v>1281</v>
      </c>
      <c r="N294" s="6" t="s">
        <v>1335</v>
      </c>
      <c r="O294" s="6" t="s">
        <v>1453</v>
      </c>
      <c r="P294" s="12" t="s">
        <v>1019</v>
      </c>
      <c r="Q294" s="15" t="str">
        <f>VLOOKUP(P294,functions!$A$2:$H$69,3,FALSE)</f>
        <v>Sales employee field service</v>
      </c>
      <c r="R294" s="15"/>
      <c r="S294" s="17">
        <f>VLOOKUP(P294,functions!$A$2:$H$69,8,FALSE)</f>
        <v>3</v>
      </c>
      <c r="T294" s="17">
        <f t="shared" ca="1" si="44"/>
        <v>8</v>
      </c>
      <c r="U294" s="18">
        <f ca="1">VLOOKUP(T294,'salary scales'!$A$1:$F$10,S294+1,FALSE)</f>
        <v>2124.06</v>
      </c>
      <c r="V294" s="23">
        <f>VLOOKUP(P294,functions!$A$2:$H$69,5,FALSE)</f>
        <v>1</v>
      </c>
      <c r="X294" s="18">
        <f t="shared" ca="1" si="45"/>
        <v>2124.06</v>
      </c>
      <c r="Y294" s="18">
        <f t="shared" ca="1" si="46"/>
        <v>169.9248</v>
      </c>
      <c r="Z294" s="18">
        <f t="shared" ca="1" si="48"/>
        <v>995.87124999999992</v>
      </c>
      <c r="AA294" s="18">
        <f t="shared" ca="1" si="49"/>
        <v>164.61464999999998</v>
      </c>
      <c r="AB294" s="18">
        <f t="shared" ca="1" si="50"/>
        <v>36.109020000000001</v>
      </c>
      <c r="AC294" s="18">
        <f t="shared" ca="1" si="51"/>
        <v>47.578944</v>
      </c>
      <c r="AD294" s="18">
        <f t="shared" ca="1" si="52"/>
        <v>98.768789999999996</v>
      </c>
      <c r="AE294" s="18">
        <f t="shared" ca="1" si="53"/>
        <v>11.469924000000001</v>
      </c>
      <c r="AF294" s="18">
        <f t="shared" ca="1" si="54"/>
        <v>102.181</v>
      </c>
      <c r="AG294" t="str">
        <f t="shared" si="47"/>
        <v/>
      </c>
    </row>
    <row r="295" spans="1:33" x14ac:dyDescent="0.3">
      <c r="A295" s="2" t="s">
        <v>290</v>
      </c>
      <c r="B295" t="s">
        <v>882</v>
      </c>
      <c r="D295" t="s">
        <v>602</v>
      </c>
      <c r="E295" s="1" t="s">
        <v>410</v>
      </c>
      <c r="F295" s="1" t="s">
        <v>465</v>
      </c>
      <c r="G295" s="7">
        <v>30442</v>
      </c>
      <c r="H295" s="7">
        <v>39894</v>
      </c>
      <c r="I295" s="1" t="s">
        <v>1081</v>
      </c>
      <c r="J295" s="47">
        <v>1</v>
      </c>
      <c r="K295" s="47">
        <v>1</v>
      </c>
      <c r="L295" s="49" t="s">
        <v>1422</v>
      </c>
      <c r="M295" s="6" t="s">
        <v>1281</v>
      </c>
      <c r="N295" s="6" t="s">
        <v>1435</v>
      </c>
      <c r="O295" s="6" t="s">
        <v>1446</v>
      </c>
      <c r="P295" s="12" t="s">
        <v>1052</v>
      </c>
      <c r="Q295" s="15" t="str">
        <f>VLOOKUP(P295,functions!$A$2:$H$69,3,FALSE)</f>
        <v>Team leader</v>
      </c>
      <c r="R295" s="15" t="s">
        <v>1083</v>
      </c>
      <c r="S295" s="17">
        <f>VLOOKUP(P295,functions!$A$2:$H$69,8,FALSE)</f>
        <v>3</v>
      </c>
      <c r="T295" s="17">
        <f t="shared" ca="1" si="44"/>
        <v>9</v>
      </c>
      <c r="U295" s="18">
        <f ca="1">VLOOKUP(T295,'salary scales'!$A$1:$F$10,S295+1,FALSE)</f>
        <v>2124.06</v>
      </c>
      <c r="V295" s="23">
        <f>VLOOKUP(P295,functions!$A$2:$H$69,5,FALSE)</f>
        <v>1.00064</v>
      </c>
      <c r="X295" s="18">
        <f t="shared" ca="1" si="45"/>
        <v>2125.4193983999999</v>
      </c>
      <c r="Y295" s="18">
        <f t="shared" ca="1" si="46"/>
        <v>170.033551872</v>
      </c>
      <c r="Z295" s="18">
        <f t="shared" ca="1" si="48"/>
        <v>995.87124999999992</v>
      </c>
      <c r="AA295" s="18">
        <f t="shared" ca="1" si="49"/>
        <v>164.72000337599999</v>
      </c>
      <c r="AB295" s="18">
        <f t="shared" ca="1" si="50"/>
        <v>36.132129772799999</v>
      </c>
      <c r="AC295" s="18">
        <f t="shared" ca="1" si="51"/>
        <v>47.609394524159995</v>
      </c>
      <c r="AD295" s="18">
        <f t="shared" ca="1" si="52"/>
        <v>98.832002025599991</v>
      </c>
      <c r="AE295" s="18">
        <f t="shared" ca="1" si="53"/>
        <v>11.47726475136</v>
      </c>
      <c r="AF295" s="18">
        <f t="shared" ca="1" si="54"/>
        <v>102.24639583999999</v>
      </c>
      <c r="AG295" t="str">
        <f t="shared" si="47"/>
        <v/>
      </c>
    </row>
    <row r="296" spans="1:33" x14ac:dyDescent="0.3">
      <c r="A296" s="2" t="s">
        <v>291</v>
      </c>
      <c r="B296" t="s">
        <v>882</v>
      </c>
      <c r="D296" t="s">
        <v>494</v>
      </c>
      <c r="E296" s="1" t="s">
        <v>410</v>
      </c>
      <c r="F296" s="1" t="s">
        <v>465</v>
      </c>
      <c r="G296" s="7">
        <v>19867</v>
      </c>
      <c r="H296" s="7">
        <v>39657</v>
      </c>
      <c r="I296" s="1" t="s">
        <v>1081</v>
      </c>
      <c r="J296" s="47">
        <v>2</v>
      </c>
      <c r="K296" s="47">
        <v>1</v>
      </c>
      <c r="L296" s="49" t="s">
        <v>1423</v>
      </c>
      <c r="M296" s="6" t="s">
        <v>1281</v>
      </c>
      <c r="N296" s="6" t="s">
        <v>1042</v>
      </c>
      <c r="O296" s="6" t="s">
        <v>1459</v>
      </c>
      <c r="P296" s="12" t="s">
        <v>1005</v>
      </c>
      <c r="Q296" s="15" t="str">
        <f>VLOOKUP(P296,functions!$A$2:$H$69,3,FALSE)</f>
        <v>ICT employee</v>
      </c>
      <c r="R296" s="15"/>
      <c r="S296" s="17">
        <f>VLOOKUP(P296,functions!$A$2:$H$69,8,FALSE)</f>
        <v>4</v>
      </c>
      <c r="T296" s="17">
        <f t="shared" ca="1" si="44"/>
        <v>10</v>
      </c>
      <c r="U296" s="18" t="e">
        <f ca="1">VLOOKUP(T296,'salary scales'!$A$1:$F$10,S296+1,FALSE)</f>
        <v>#N/A</v>
      </c>
      <c r="V296" s="23">
        <f>VLOOKUP(P296,functions!$A$2:$H$69,5,FALSE)</f>
        <v>1</v>
      </c>
      <c r="X296" s="18" t="e">
        <f t="shared" ca="1" si="45"/>
        <v>#N/A</v>
      </c>
      <c r="Y296" s="18" t="e">
        <f t="shared" ca="1" si="46"/>
        <v>#N/A</v>
      </c>
      <c r="Z296" s="18" t="e">
        <f t="shared" ca="1" si="48"/>
        <v>#N/A</v>
      </c>
      <c r="AA296" s="18" t="e">
        <f t="shared" ca="1" si="49"/>
        <v>#N/A</v>
      </c>
      <c r="AB296" s="18" t="e">
        <f t="shared" ca="1" si="50"/>
        <v>#N/A</v>
      </c>
      <c r="AC296" s="18" t="e">
        <f t="shared" ca="1" si="51"/>
        <v>#N/A</v>
      </c>
      <c r="AD296" s="18" t="e">
        <f t="shared" ca="1" si="52"/>
        <v>#N/A</v>
      </c>
      <c r="AE296" s="18" t="e">
        <f t="shared" ca="1" si="53"/>
        <v>#N/A</v>
      </c>
      <c r="AF296" s="18" t="e">
        <f t="shared" ca="1" si="54"/>
        <v>#N/A</v>
      </c>
      <c r="AG296" t="str">
        <f t="shared" si="47"/>
        <v/>
      </c>
    </row>
    <row r="297" spans="1:33" x14ac:dyDescent="0.3">
      <c r="A297" s="2" t="s">
        <v>292</v>
      </c>
      <c r="B297" t="s">
        <v>769</v>
      </c>
      <c r="D297" t="s">
        <v>508</v>
      </c>
      <c r="E297" s="1" t="s">
        <v>1467</v>
      </c>
      <c r="F297" s="1" t="s">
        <v>465</v>
      </c>
      <c r="G297" s="7">
        <v>32958</v>
      </c>
      <c r="H297" s="7">
        <v>40930</v>
      </c>
      <c r="I297" s="1" t="s">
        <v>1081</v>
      </c>
      <c r="J297" s="47">
        <v>3</v>
      </c>
      <c r="K297" s="47">
        <v>1</v>
      </c>
      <c r="L297" s="49" t="s">
        <v>1422</v>
      </c>
      <c r="M297" s="6" t="s">
        <v>1281</v>
      </c>
      <c r="N297" s="6" t="s">
        <v>1405</v>
      </c>
      <c r="O297" s="6" t="s">
        <v>1451</v>
      </c>
      <c r="P297" s="12" t="s">
        <v>1065</v>
      </c>
      <c r="Q297" s="15" t="str">
        <f>VLOOKUP(P297,functions!$A$2:$H$69,3,FALSE)</f>
        <v>host</v>
      </c>
      <c r="R297" s="15"/>
      <c r="S297" s="17">
        <f>VLOOKUP(P297,functions!$A$2:$H$69,8,FALSE)</f>
        <v>2</v>
      </c>
      <c r="T297" s="17">
        <f t="shared" ca="1" si="44"/>
        <v>6</v>
      </c>
      <c r="U297" s="18">
        <f ca="1">VLOOKUP(T297,'salary scales'!$A$1:$F$10,S297+1,FALSE)</f>
        <v>1939.17</v>
      </c>
      <c r="V297" s="23">
        <f>VLOOKUP(P297,functions!$A$2:$H$69,5,FALSE)</f>
        <v>1</v>
      </c>
      <c r="X297" s="18">
        <f t="shared" ca="1" si="45"/>
        <v>1939.17</v>
      </c>
      <c r="Y297" s="18">
        <f t="shared" ca="1" si="46"/>
        <v>155.1336</v>
      </c>
      <c r="Z297" s="18">
        <f t="shared" ca="1" si="48"/>
        <v>995.87124999999992</v>
      </c>
      <c r="AA297" s="18">
        <f t="shared" ca="1" si="49"/>
        <v>150.285675</v>
      </c>
      <c r="AB297" s="18">
        <f t="shared" ca="1" si="50"/>
        <v>32.965890000000002</v>
      </c>
      <c r="AC297" s="18">
        <f t="shared" ca="1" si="51"/>
        <v>43.437407999999998</v>
      </c>
      <c r="AD297" s="18">
        <f t="shared" ca="1" si="52"/>
        <v>90.171405000000007</v>
      </c>
      <c r="AE297" s="18">
        <f t="shared" ca="1" si="53"/>
        <v>10.471518000000001</v>
      </c>
      <c r="AF297" s="18">
        <f t="shared" ca="1" si="54"/>
        <v>83.692000000000007</v>
      </c>
      <c r="AG297" t="str">
        <f t="shared" si="47"/>
        <v/>
      </c>
    </row>
    <row r="298" spans="1:33" x14ac:dyDescent="0.3">
      <c r="A298" s="2" t="s">
        <v>293</v>
      </c>
      <c r="B298" t="s">
        <v>769</v>
      </c>
      <c r="D298" t="s">
        <v>436</v>
      </c>
      <c r="E298" s="1" t="s">
        <v>410</v>
      </c>
      <c r="F298" s="1" t="s">
        <v>465</v>
      </c>
      <c r="G298" s="7">
        <v>28606</v>
      </c>
      <c r="H298" s="7">
        <v>40827</v>
      </c>
      <c r="I298" s="1" t="s">
        <v>1081</v>
      </c>
      <c r="M298" s="6" t="s">
        <v>1281</v>
      </c>
      <c r="N298" s="6" t="s">
        <v>1405</v>
      </c>
      <c r="O298" s="6" t="s">
        <v>1279</v>
      </c>
      <c r="P298" s="12" t="s">
        <v>1064</v>
      </c>
      <c r="Q298" s="15" t="str">
        <f>VLOOKUP(P298,functions!$A$2:$H$69,3,FALSE)</f>
        <v>kitchen assistant</v>
      </c>
      <c r="R298" s="15"/>
      <c r="S298" s="17">
        <f>VLOOKUP(P298,functions!$A$2:$H$69,8,FALSE)</f>
        <v>2</v>
      </c>
      <c r="T298" s="17">
        <f t="shared" ca="1" si="44"/>
        <v>7</v>
      </c>
      <c r="U298" s="18">
        <f ca="1">VLOOKUP(T298,'salary scales'!$A$1:$F$10,S298+1,FALSE)</f>
        <v>1939.17</v>
      </c>
      <c r="V298" s="23">
        <f>VLOOKUP(P298,functions!$A$2:$H$69,5,FALSE)</f>
        <v>1</v>
      </c>
      <c r="X298" s="18">
        <f t="shared" ca="1" si="45"/>
        <v>1939.17</v>
      </c>
      <c r="Y298" s="18">
        <f t="shared" ca="1" si="46"/>
        <v>155.1336</v>
      </c>
      <c r="Z298" s="18">
        <f t="shared" ca="1" si="48"/>
        <v>995.87124999999992</v>
      </c>
      <c r="AA298" s="18">
        <f t="shared" ca="1" si="49"/>
        <v>150.285675</v>
      </c>
      <c r="AB298" s="18">
        <f t="shared" ca="1" si="50"/>
        <v>32.965890000000002</v>
      </c>
      <c r="AC298" s="18">
        <f t="shared" ca="1" si="51"/>
        <v>43.437407999999998</v>
      </c>
      <c r="AD298" s="18">
        <f t="shared" ca="1" si="52"/>
        <v>90.171405000000007</v>
      </c>
      <c r="AE298" s="18">
        <f t="shared" ca="1" si="53"/>
        <v>10.471518000000001</v>
      </c>
      <c r="AF298" s="18">
        <f t="shared" ca="1" si="54"/>
        <v>83.692000000000007</v>
      </c>
      <c r="AG298" t="str">
        <f t="shared" si="47"/>
        <v/>
      </c>
    </row>
    <row r="299" spans="1:33" x14ac:dyDescent="0.3">
      <c r="A299" s="2" t="s">
        <v>294</v>
      </c>
      <c r="B299" t="s">
        <v>783</v>
      </c>
      <c r="D299" t="s">
        <v>446</v>
      </c>
      <c r="E299" s="1" t="s">
        <v>410</v>
      </c>
      <c r="F299" s="1" t="s">
        <v>465</v>
      </c>
      <c r="G299" s="7">
        <v>32047</v>
      </c>
      <c r="H299" s="7">
        <v>41209</v>
      </c>
      <c r="I299" s="1" t="s">
        <v>1081</v>
      </c>
      <c r="M299" s="6" t="s">
        <v>1281</v>
      </c>
      <c r="N299" s="6" t="s">
        <v>1334</v>
      </c>
      <c r="O299" s="6" t="s">
        <v>1458</v>
      </c>
      <c r="P299" s="12" t="s">
        <v>1029</v>
      </c>
      <c r="Q299" s="15" t="str">
        <f>VLOOKUP(P299,functions!$A$2:$H$69,3,FALSE)</f>
        <v>Purchaser packaging</v>
      </c>
      <c r="R299" s="15"/>
      <c r="S299" s="17">
        <f>VLOOKUP(P299,functions!$A$2:$H$69,8,FALSE)</f>
        <v>2</v>
      </c>
      <c r="T299" s="17">
        <f t="shared" ca="1" si="44"/>
        <v>6</v>
      </c>
      <c r="U299" s="18">
        <f ca="1">VLOOKUP(T299,'salary scales'!$A$1:$F$10,S299+1,FALSE)</f>
        <v>1939.17</v>
      </c>
      <c r="V299" s="23">
        <f>VLOOKUP(P299,functions!$A$2:$H$69,5,FALSE)</f>
        <v>1</v>
      </c>
      <c r="X299" s="18">
        <f t="shared" ca="1" si="45"/>
        <v>1939.17</v>
      </c>
      <c r="Y299" s="18">
        <f t="shared" ca="1" si="46"/>
        <v>155.1336</v>
      </c>
      <c r="Z299" s="18">
        <f t="shared" ca="1" si="48"/>
        <v>995.87124999999992</v>
      </c>
      <c r="AA299" s="18">
        <f t="shared" ca="1" si="49"/>
        <v>150.285675</v>
      </c>
      <c r="AB299" s="18">
        <f t="shared" ca="1" si="50"/>
        <v>32.965890000000002</v>
      </c>
      <c r="AC299" s="18">
        <f t="shared" ca="1" si="51"/>
        <v>43.437407999999998</v>
      </c>
      <c r="AD299" s="18">
        <f t="shared" ca="1" si="52"/>
        <v>90.171405000000007</v>
      </c>
      <c r="AE299" s="18">
        <f t="shared" ca="1" si="53"/>
        <v>10.471518000000001</v>
      </c>
      <c r="AF299" s="18">
        <f t="shared" ca="1" si="54"/>
        <v>83.692000000000007</v>
      </c>
      <c r="AG299" t="str">
        <f t="shared" si="47"/>
        <v/>
      </c>
    </row>
    <row r="300" spans="1:33" x14ac:dyDescent="0.3">
      <c r="A300" s="2" t="s">
        <v>295</v>
      </c>
      <c r="B300" t="s">
        <v>747</v>
      </c>
      <c r="D300" t="s">
        <v>660</v>
      </c>
      <c r="E300" s="1" t="s">
        <v>1467</v>
      </c>
      <c r="F300" s="1" t="s">
        <v>465</v>
      </c>
      <c r="G300" s="7">
        <v>32514</v>
      </c>
      <c r="H300" s="7">
        <v>40148</v>
      </c>
      <c r="I300" s="1" t="s">
        <v>1081</v>
      </c>
      <c r="J300" s="47">
        <v>1</v>
      </c>
      <c r="K300" s="47">
        <v>1</v>
      </c>
      <c r="L300" s="49" t="s">
        <v>1422</v>
      </c>
      <c r="M300" s="6" t="s">
        <v>1283</v>
      </c>
      <c r="N300" s="6" t="s">
        <v>1405</v>
      </c>
      <c r="O300" s="6" t="s">
        <v>1444</v>
      </c>
      <c r="P300" s="12" t="s">
        <v>1078</v>
      </c>
      <c r="Q300" s="15" t="str">
        <f>VLOOKUP(P300,functions!$A$2:$H$69,3,FALSE)</f>
        <v>Receptionist</v>
      </c>
      <c r="R300" s="15"/>
      <c r="S300" s="17">
        <f>VLOOKUP(P300,functions!$A$2:$H$69,8,FALSE)</f>
        <v>2</v>
      </c>
      <c r="T300" s="17">
        <f t="shared" ca="1" si="44"/>
        <v>9</v>
      </c>
      <c r="U300" s="18">
        <f ca="1">VLOOKUP(T300,'salary scales'!$A$1:$F$10,S300+1,FALSE)</f>
        <v>1939.17</v>
      </c>
      <c r="V300" s="23">
        <f>VLOOKUP(P300,functions!$A$2:$H$69,5,FALSE)</f>
        <v>0.8</v>
      </c>
      <c r="X300" s="18">
        <f t="shared" ca="1" si="45"/>
        <v>1551.3360000000002</v>
      </c>
      <c r="Y300" s="18">
        <f t="shared" ca="1" si="46"/>
        <v>124.10688000000002</v>
      </c>
      <c r="Z300" s="18">
        <f t="shared" ca="1" si="48"/>
        <v>995.87124999999992</v>
      </c>
      <c r="AA300" s="18">
        <f t="shared" ca="1" si="49"/>
        <v>120.22854000000002</v>
      </c>
      <c r="AB300" s="18">
        <f t="shared" ca="1" si="50"/>
        <v>26.372712000000007</v>
      </c>
      <c r="AC300" s="18">
        <f t="shared" ca="1" si="51"/>
        <v>34.749926400000007</v>
      </c>
      <c r="AD300" s="18">
        <f t="shared" ca="1" si="52"/>
        <v>72.137124000000014</v>
      </c>
      <c r="AE300" s="18">
        <f t="shared" ca="1" si="53"/>
        <v>8.3772144000000015</v>
      </c>
      <c r="AF300" s="18">
        <f t="shared" ca="1" si="54"/>
        <v>66.953600000000023</v>
      </c>
      <c r="AG300" t="str">
        <f t="shared" si="47"/>
        <v/>
      </c>
    </row>
    <row r="301" spans="1:33" x14ac:dyDescent="0.3">
      <c r="A301" s="2" t="s">
        <v>296</v>
      </c>
      <c r="B301" t="s">
        <v>747</v>
      </c>
      <c r="D301" t="s">
        <v>661</v>
      </c>
      <c r="E301" s="1" t="s">
        <v>1467</v>
      </c>
      <c r="F301" s="1" t="s">
        <v>465</v>
      </c>
      <c r="G301" s="7">
        <v>26790</v>
      </c>
      <c r="H301" s="7">
        <v>40768</v>
      </c>
      <c r="I301" s="1" t="s">
        <v>1081</v>
      </c>
      <c r="J301" s="47">
        <v>5</v>
      </c>
      <c r="K301" s="47">
        <v>3</v>
      </c>
      <c r="L301" s="49" t="s">
        <v>1424</v>
      </c>
      <c r="M301" s="6" t="s">
        <v>1281</v>
      </c>
      <c r="N301" s="6" t="s">
        <v>1041</v>
      </c>
      <c r="O301" s="6" t="s">
        <v>1465</v>
      </c>
      <c r="P301" s="12" t="s">
        <v>1002</v>
      </c>
      <c r="Q301" s="15" t="str">
        <f>VLOOKUP(P301,functions!$A$2:$H$69,3,FALSE)</f>
        <v>Acquisitor</v>
      </c>
      <c r="R301" s="15"/>
      <c r="S301" s="17">
        <f>VLOOKUP(P301,functions!$A$2:$H$69,8,FALSE)</f>
        <v>4</v>
      </c>
      <c r="T301" s="17">
        <f t="shared" ca="1" si="44"/>
        <v>7</v>
      </c>
      <c r="U301" s="18">
        <f ca="1">VLOOKUP(T301,'salary scales'!$A$1:$F$10,S301+1,FALSE)</f>
        <v>2168.02</v>
      </c>
      <c r="V301" s="23">
        <f>VLOOKUP(P301,functions!$A$2:$H$69,5,FALSE)</f>
        <v>0.6</v>
      </c>
      <c r="X301" s="18">
        <f t="shared" ca="1" si="45"/>
        <v>1300.8119999999999</v>
      </c>
      <c r="Y301" s="18">
        <f t="shared" ca="1" si="46"/>
        <v>104.06496</v>
      </c>
      <c r="Z301" s="18">
        <f t="shared" ca="1" si="48"/>
        <v>995.87124999999992</v>
      </c>
      <c r="AA301" s="18">
        <f t="shared" ca="1" si="49"/>
        <v>100.81292999999999</v>
      </c>
      <c r="AB301" s="18">
        <f t="shared" ca="1" si="50"/>
        <v>22.113803999999998</v>
      </c>
      <c r="AC301" s="18">
        <f t="shared" ca="1" si="51"/>
        <v>29.138188799999998</v>
      </c>
      <c r="AD301" s="18">
        <f t="shared" ca="1" si="52"/>
        <v>60.487757999999992</v>
      </c>
      <c r="AE301" s="18">
        <f t="shared" ca="1" si="53"/>
        <v>7.0243848</v>
      </c>
      <c r="AF301" s="18">
        <f t="shared" ca="1" si="54"/>
        <v>63.94619999999999</v>
      </c>
      <c r="AG301" t="str">
        <f t="shared" si="47"/>
        <v/>
      </c>
    </row>
    <row r="302" spans="1:33" x14ac:dyDescent="0.3">
      <c r="A302" s="2" t="s">
        <v>297</v>
      </c>
      <c r="B302" t="s">
        <v>747</v>
      </c>
      <c r="D302" t="s">
        <v>421</v>
      </c>
      <c r="E302" s="1" t="s">
        <v>410</v>
      </c>
      <c r="F302" s="1" t="s">
        <v>465</v>
      </c>
      <c r="G302" s="7">
        <v>28411</v>
      </c>
      <c r="H302" s="7">
        <v>39939</v>
      </c>
      <c r="I302" s="1" t="s">
        <v>1081</v>
      </c>
      <c r="M302" s="6" t="s">
        <v>1281</v>
      </c>
      <c r="N302" s="6" t="s">
        <v>1438</v>
      </c>
      <c r="O302" s="6" t="s">
        <v>1449</v>
      </c>
      <c r="P302" s="12" t="s">
        <v>1057</v>
      </c>
      <c r="Q302" s="15" t="str">
        <f>VLOOKUP(P302,functions!$A$2:$H$69,3,FALSE)</f>
        <v>Forklift driver</v>
      </c>
      <c r="R302" s="15"/>
      <c r="S302" s="17">
        <f>VLOOKUP(P302,functions!$A$2:$H$69,8,FALSE)</f>
        <v>2</v>
      </c>
      <c r="T302" s="17">
        <f t="shared" ca="1" si="44"/>
        <v>9</v>
      </c>
      <c r="U302" s="18">
        <f ca="1">VLOOKUP(T302,'salary scales'!$A$1:$F$10,S302+1,FALSE)</f>
        <v>1939.17</v>
      </c>
      <c r="V302" s="23">
        <f>VLOOKUP(P302,functions!$A$2:$H$69,5,FALSE)</f>
        <v>1</v>
      </c>
      <c r="X302" s="18">
        <f t="shared" ca="1" si="45"/>
        <v>1939.17</v>
      </c>
      <c r="Y302" s="18">
        <f t="shared" ca="1" si="46"/>
        <v>155.1336</v>
      </c>
      <c r="Z302" s="18">
        <f t="shared" ca="1" si="48"/>
        <v>995.87124999999992</v>
      </c>
      <c r="AA302" s="18">
        <f t="shared" ca="1" si="49"/>
        <v>150.285675</v>
      </c>
      <c r="AB302" s="18">
        <f t="shared" ca="1" si="50"/>
        <v>32.965890000000002</v>
      </c>
      <c r="AC302" s="18">
        <f t="shared" ca="1" si="51"/>
        <v>43.437407999999998</v>
      </c>
      <c r="AD302" s="18">
        <f t="shared" ca="1" si="52"/>
        <v>90.171405000000007</v>
      </c>
      <c r="AE302" s="18">
        <f t="shared" ca="1" si="53"/>
        <v>10.471518000000001</v>
      </c>
      <c r="AF302" s="18">
        <f t="shared" ca="1" si="54"/>
        <v>83.692000000000007</v>
      </c>
      <c r="AG302" t="str">
        <f t="shared" si="47"/>
        <v/>
      </c>
    </row>
    <row r="303" spans="1:33" x14ac:dyDescent="0.3">
      <c r="A303" s="2" t="s">
        <v>298</v>
      </c>
      <c r="B303" t="s">
        <v>748</v>
      </c>
      <c r="D303" t="s">
        <v>422</v>
      </c>
      <c r="E303" s="1" t="s">
        <v>410</v>
      </c>
      <c r="F303" s="1" t="s">
        <v>465</v>
      </c>
      <c r="G303" s="7">
        <v>23105</v>
      </c>
      <c r="H303" s="7">
        <v>41460</v>
      </c>
      <c r="I303" s="1" t="s">
        <v>1081</v>
      </c>
      <c r="J303" s="47">
        <v>8</v>
      </c>
      <c r="K303" s="47">
        <v>3</v>
      </c>
      <c r="L303" s="49" t="s">
        <v>1424</v>
      </c>
      <c r="M303" s="6" t="s">
        <v>1281</v>
      </c>
      <c r="N303" s="6" t="s">
        <v>1435</v>
      </c>
      <c r="O303" s="6" t="s">
        <v>1443</v>
      </c>
      <c r="P303" s="12" t="s">
        <v>1054</v>
      </c>
      <c r="Q303" s="15" t="str">
        <f>VLOOKUP(P303,functions!$A$2:$H$69,3,FALSE)</f>
        <v>Production assistant</v>
      </c>
      <c r="R303" s="15"/>
      <c r="S303" s="17">
        <f>VLOOKUP(P303,functions!$A$2:$H$69,8,FALSE)</f>
        <v>1</v>
      </c>
      <c r="T303" s="17">
        <f t="shared" ca="1" si="44"/>
        <v>5</v>
      </c>
      <c r="U303" s="18">
        <f ca="1">VLOOKUP(T303,'salary scales'!$A$1:$F$10,S303+1,FALSE)</f>
        <v>1829.7</v>
      </c>
      <c r="V303" s="23">
        <f>VLOOKUP(P303,functions!$A$2:$H$69,5,FALSE)</f>
        <v>1.00064</v>
      </c>
      <c r="X303" s="18">
        <f t="shared" ca="1" si="45"/>
        <v>1830.8710080000001</v>
      </c>
      <c r="Y303" s="18">
        <f t="shared" ca="1" si="46"/>
        <v>146.46968064000001</v>
      </c>
      <c r="Z303" s="18">
        <f t="shared" ca="1" si="48"/>
        <v>995.87124999999992</v>
      </c>
      <c r="AA303" s="18">
        <f t="shared" ca="1" si="49"/>
        <v>141.89250312000001</v>
      </c>
      <c r="AB303" s="18">
        <f t="shared" ca="1" si="50"/>
        <v>31.124807136000005</v>
      </c>
      <c r="AC303" s="18">
        <f t="shared" ca="1" si="51"/>
        <v>41.011510579199999</v>
      </c>
      <c r="AD303" s="18">
        <f t="shared" ca="1" si="52"/>
        <v>85.135501872000006</v>
      </c>
      <c r="AE303" s="18">
        <f t="shared" ca="1" si="53"/>
        <v>9.8867034432000001</v>
      </c>
      <c r="AF303" s="18">
        <f t="shared" ca="1" si="54"/>
        <v>72.791556800000009</v>
      </c>
      <c r="AG303" t="str">
        <f t="shared" si="47"/>
        <v/>
      </c>
    </row>
    <row r="304" spans="1:33" x14ac:dyDescent="0.3">
      <c r="A304" s="2" t="s">
        <v>299</v>
      </c>
      <c r="B304" t="s">
        <v>928</v>
      </c>
      <c r="C304" t="s">
        <v>741</v>
      </c>
      <c r="D304" t="s">
        <v>868</v>
      </c>
      <c r="E304" s="1" t="s">
        <v>410</v>
      </c>
      <c r="F304" s="1" t="s">
        <v>466</v>
      </c>
      <c r="G304" s="7">
        <v>32974</v>
      </c>
      <c r="H304" s="7">
        <v>40137</v>
      </c>
      <c r="I304" s="1" t="s">
        <v>1081</v>
      </c>
      <c r="J304" s="47">
        <v>2</v>
      </c>
      <c r="K304" s="47">
        <v>1</v>
      </c>
      <c r="L304" s="49" t="s">
        <v>1424</v>
      </c>
      <c r="M304" s="6" t="s">
        <v>1283</v>
      </c>
      <c r="N304" s="6" t="s">
        <v>1440</v>
      </c>
      <c r="O304" s="6" t="s">
        <v>1450</v>
      </c>
      <c r="P304" s="12" t="s">
        <v>1054</v>
      </c>
      <c r="Q304" s="15" t="str">
        <f>VLOOKUP(P304,functions!$A$2:$H$69,3,FALSE)</f>
        <v>Production assistant</v>
      </c>
      <c r="R304" s="15" t="s">
        <v>1082</v>
      </c>
      <c r="S304" s="17">
        <f>VLOOKUP(P304,functions!$A$2:$H$69,8,FALSE)</f>
        <v>1</v>
      </c>
      <c r="T304" s="17">
        <f t="shared" ca="1" si="44"/>
        <v>9</v>
      </c>
      <c r="U304" s="18">
        <f ca="1">VLOOKUP(T304,'salary scales'!$A$1:$F$10,S304+1,FALSE)</f>
        <v>1861.13</v>
      </c>
      <c r="V304" s="23">
        <f>VLOOKUP(P304,functions!$A$2:$H$69,5,FALSE)</f>
        <v>1.00064</v>
      </c>
      <c r="X304" s="18">
        <f t="shared" ca="1" si="45"/>
        <v>1862.3211232000001</v>
      </c>
      <c r="Y304" s="18">
        <f t="shared" ca="1" si="46"/>
        <v>148.98568985600002</v>
      </c>
      <c r="Z304" s="18">
        <f t="shared" ca="1" si="48"/>
        <v>995.87124999999992</v>
      </c>
      <c r="AA304" s="18">
        <f t="shared" ca="1" si="49"/>
        <v>144.32988704800002</v>
      </c>
      <c r="AB304" s="18">
        <f t="shared" ca="1" si="50"/>
        <v>31.659459094400002</v>
      </c>
      <c r="AC304" s="18">
        <f t="shared" ca="1" si="51"/>
        <v>41.715993159680004</v>
      </c>
      <c r="AD304" s="18">
        <f t="shared" ca="1" si="52"/>
        <v>86.597932228800005</v>
      </c>
      <c r="AE304" s="18">
        <f t="shared" ca="1" si="53"/>
        <v>10.056534065280001</v>
      </c>
      <c r="AF304" s="18">
        <f t="shared" ca="1" si="54"/>
        <v>75.936568320000021</v>
      </c>
      <c r="AG304" t="str">
        <f t="shared" si="47"/>
        <v/>
      </c>
    </row>
    <row r="305" spans="1:33" x14ac:dyDescent="0.3">
      <c r="A305" s="2" t="s">
        <v>300</v>
      </c>
      <c r="B305" t="s">
        <v>969</v>
      </c>
      <c r="D305" t="s">
        <v>632</v>
      </c>
      <c r="E305" s="1" t="s">
        <v>410</v>
      </c>
      <c r="F305" s="1" t="s">
        <v>465</v>
      </c>
      <c r="G305" s="7">
        <v>20045</v>
      </c>
      <c r="H305" s="7">
        <v>39861</v>
      </c>
      <c r="I305" s="1" t="s">
        <v>1081</v>
      </c>
      <c r="J305" s="47">
        <v>3</v>
      </c>
      <c r="K305" s="47">
        <v>1</v>
      </c>
      <c r="L305" s="49" t="s">
        <v>1422</v>
      </c>
      <c r="M305" s="6" t="s">
        <v>1281</v>
      </c>
      <c r="N305" s="6" t="s">
        <v>1042</v>
      </c>
      <c r="O305" s="6" t="s">
        <v>1463</v>
      </c>
      <c r="P305" s="12" t="s">
        <v>1006</v>
      </c>
      <c r="Q305" s="15" t="str">
        <f>VLOOKUP(P305,functions!$A$2:$H$69,3,FALSE)</f>
        <v>Network administrator</v>
      </c>
      <c r="R305" s="15"/>
      <c r="S305" s="17">
        <f>VLOOKUP(P305,functions!$A$2:$H$69,8,FALSE)</f>
        <v>4</v>
      </c>
      <c r="T305" s="17">
        <f t="shared" ca="1" si="44"/>
        <v>9</v>
      </c>
      <c r="U305" s="18">
        <f ca="1">VLOOKUP(T305,'salary scales'!$A$1:$F$10,S305+1,FALSE)</f>
        <v>2277.9499999999998</v>
      </c>
      <c r="V305" s="23">
        <f>VLOOKUP(P305,functions!$A$2:$H$69,5,FALSE)</f>
        <v>1</v>
      </c>
      <c r="X305" s="18">
        <f t="shared" ca="1" si="45"/>
        <v>2277.9499999999998</v>
      </c>
      <c r="Y305" s="18">
        <f t="shared" ca="1" si="46"/>
        <v>182.23599999999999</v>
      </c>
      <c r="Z305" s="18">
        <f t="shared" ca="1" si="48"/>
        <v>995.87124999999992</v>
      </c>
      <c r="AA305" s="18">
        <f t="shared" ca="1" si="49"/>
        <v>176.54112499999999</v>
      </c>
      <c r="AB305" s="18">
        <f t="shared" ca="1" si="50"/>
        <v>38.725149999999999</v>
      </c>
      <c r="AC305" s="18">
        <f t="shared" ca="1" si="51"/>
        <v>51.026079999999993</v>
      </c>
      <c r="AD305" s="18">
        <f t="shared" ca="1" si="52"/>
        <v>105.92467499999999</v>
      </c>
      <c r="AE305" s="18">
        <f t="shared" ca="1" si="53"/>
        <v>12.300929999999999</v>
      </c>
      <c r="AF305" s="18">
        <f t="shared" ca="1" si="54"/>
        <v>117.57</v>
      </c>
      <c r="AG305" t="str">
        <f t="shared" si="47"/>
        <v/>
      </c>
    </row>
    <row r="306" spans="1:33" x14ac:dyDescent="0.3">
      <c r="A306" s="2" t="s">
        <v>301</v>
      </c>
      <c r="B306" t="s">
        <v>800</v>
      </c>
      <c r="C306" t="s">
        <v>741</v>
      </c>
      <c r="D306" t="s">
        <v>456</v>
      </c>
      <c r="E306" s="1" t="s">
        <v>410</v>
      </c>
      <c r="F306" s="1" t="s">
        <v>465</v>
      </c>
      <c r="G306" s="7">
        <v>28266</v>
      </c>
      <c r="H306" s="7">
        <v>40921</v>
      </c>
      <c r="I306" s="1" t="s">
        <v>1081</v>
      </c>
      <c r="M306" s="6" t="s">
        <v>1281</v>
      </c>
      <c r="N306" s="6" t="s">
        <v>1403</v>
      </c>
      <c r="O306" s="6" t="s">
        <v>1441</v>
      </c>
      <c r="P306" s="12" t="s">
        <v>1026</v>
      </c>
      <c r="Q306" s="15" t="str">
        <f>VLOOKUP(P306,functions!$A$2:$H$69,3,FALSE)</f>
        <v>Purchasing Manager</v>
      </c>
      <c r="R306" s="15"/>
      <c r="S306" s="17">
        <f>VLOOKUP(P306,functions!$A$2:$H$69,8,FALSE)</f>
        <v>5</v>
      </c>
      <c r="T306" s="17">
        <f t="shared" ca="1" si="44"/>
        <v>6</v>
      </c>
      <c r="U306" s="18">
        <f ca="1">VLOOKUP(T306,'salary scales'!$A$1:$F$10,S306+1,FALSE)</f>
        <v>2735.88</v>
      </c>
      <c r="V306" s="23">
        <f>VLOOKUP(P306,functions!$A$2:$H$69,5,FALSE)</f>
        <v>1</v>
      </c>
      <c r="X306" s="18">
        <f t="shared" ca="1" si="45"/>
        <v>2735.88</v>
      </c>
      <c r="Y306" s="18">
        <f t="shared" ca="1" si="46"/>
        <v>218.87040000000002</v>
      </c>
      <c r="Z306" s="18">
        <f t="shared" ca="1" si="48"/>
        <v>995.87124999999992</v>
      </c>
      <c r="AA306" s="18">
        <f t="shared" ca="1" si="49"/>
        <v>212.0307</v>
      </c>
      <c r="AB306" s="18">
        <f t="shared" ca="1" si="50"/>
        <v>46.509960000000007</v>
      </c>
      <c r="AC306" s="18">
        <f t="shared" ca="1" si="51"/>
        <v>61.283712000000001</v>
      </c>
      <c r="AD306" s="18">
        <f t="shared" ca="1" si="52"/>
        <v>127.21842000000001</v>
      </c>
      <c r="AE306" s="18">
        <f t="shared" ca="1" si="53"/>
        <v>14.773752000000002</v>
      </c>
      <c r="AF306" s="18">
        <f t="shared" ca="1" si="54"/>
        <v>163.36300000000003</v>
      </c>
      <c r="AG306" t="str">
        <f t="shared" si="47"/>
        <v/>
      </c>
    </row>
    <row r="307" spans="1:33" x14ac:dyDescent="0.3">
      <c r="A307" s="2" t="s">
        <v>302</v>
      </c>
      <c r="B307" t="s">
        <v>923</v>
      </c>
      <c r="D307" t="s">
        <v>421</v>
      </c>
      <c r="E307" s="1" t="s">
        <v>410</v>
      </c>
      <c r="F307" s="1" t="s">
        <v>465</v>
      </c>
      <c r="G307" s="7">
        <v>32203</v>
      </c>
      <c r="H307" s="7">
        <v>39420</v>
      </c>
      <c r="I307" s="1" t="s">
        <v>1081</v>
      </c>
      <c r="J307" s="47">
        <v>4</v>
      </c>
      <c r="K307" s="47">
        <v>2</v>
      </c>
      <c r="L307" s="49" t="s">
        <v>1429</v>
      </c>
      <c r="M307" s="6" t="s">
        <v>1281</v>
      </c>
      <c r="N307" s="6" t="s">
        <v>1435</v>
      </c>
      <c r="O307" s="6" t="s">
        <v>1443</v>
      </c>
      <c r="P307" s="12" t="s">
        <v>1052</v>
      </c>
      <c r="Q307" s="15" t="str">
        <f>VLOOKUP(P307,functions!$A$2:$H$69,3,FALSE)</f>
        <v>Team leader</v>
      </c>
      <c r="R307" s="15" t="s">
        <v>1083</v>
      </c>
      <c r="S307" s="17">
        <f>VLOOKUP(P307,functions!$A$2:$H$69,8,FALSE)</f>
        <v>3</v>
      </c>
      <c r="T307" s="17">
        <f t="shared" ca="1" si="44"/>
        <v>11</v>
      </c>
      <c r="U307" s="18" t="e">
        <f ca="1">VLOOKUP(T307,'salary scales'!$A$1:$F$10,S307+1,FALSE)</f>
        <v>#N/A</v>
      </c>
      <c r="V307" s="23">
        <f>VLOOKUP(P307,functions!$A$2:$H$69,5,FALSE)</f>
        <v>1.00064</v>
      </c>
      <c r="X307" s="18" t="e">
        <f t="shared" ca="1" si="45"/>
        <v>#N/A</v>
      </c>
      <c r="Y307" s="18" t="e">
        <f t="shared" ca="1" si="46"/>
        <v>#N/A</v>
      </c>
      <c r="Z307" s="18" t="e">
        <f t="shared" ca="1" si="48"/>
        <v>#N/A</v>
      </c>
      <c r="AA307" s="18" t="e">
        <f t="shared" ca="1" si="49"/>
        <v>#N/A</v>
      </c>
      <c r="AB307" s="18" t="e">
        <f t="shared" ca="1" si="50"/>
        <v>#N/A</v>
      </c>
      <c r="AC307" s="18" t="e">
        <f t="shared" ca="1" si="51"/>
        <v>#N/A</v>
      </c>
      <c r="AD307" s="18" t="e">
        <f t="shared" ca="1" si="52"/>
        <v>#N/A</v>
      </c>
      <c r="AE307" s="18" t="e">
        <f t="shared" ca="1" si="53"/>
        <v>#N/A</v>
      </c>
      <c r="AF307" s="18" t="e">
        <f t="shared" ca="1" si="54"/>
        <v>#N/A</v>
      </c>
      <c r="AG307" t="str">
        <f t="shared" si="47"/>
        <v/>
      </c>
    </row>
    <row r="308" spans="1:33" x14ac:dyDescent="0.3">
      <c r="A308" s="2" t="s">
        <v>303</v>
      </c>
      <c r="B308" t="s">
        <v>884</v>
      </c>
      <c r="D308" t="s">
        <v>411</v>
      </c>
      <c r="E308" s="1" t="s">
        <v>410</v>
      </c>
      <c r="F308" s="1" t="s">
        <v>465</v>
      </c>
      <c r="G308" s="7">
        <v>29360</v>
      </c>
      <c r="H308" s="7">
        <v>39689</v>
      </c>
      <c r="I308" s="1" t="s">
        <v>1081</v>
      </c>
      <c r="M308" s="6" t="s">
        <v>1281</v>
      </c>
      <c r="N308" s="6" t="s">
        <v>1336</v>
      </c>
      <c r="O308" s="6" t="s">
        <v>1461</v>
      </c>
      <c r="P308" s="12" t="s">
        <v>1010</v>
      </c>
      <c r="Q308" s="15" t="str">
        <f>VLOOKUP(P308,functions!$A$2:$H$69,3,FALSE)</f>
        <v>Administrative Employee Creditors</v>
      </c>
      <c r="R308" s="15"/>
      <c r="S308" s="17">
        <f>VLOOKUP(P308,functions!$A$2:$H$69,8,FALSE)</f>
        <v>3</v>
      </c>
      <c r="T308" s="17">
        <f t="shared" ca="1" si="44"/>
        <v>10</v>
      </c>
      <c r="U308" s="18" t="e">
        <f ca="1">VLOOKUP(T308,'salary scales'!$A$1:$F$10,S308+1,FALSE)</f>
        <v>#N/A</v>
      </c>
      <c r="V308" s="23">
        <f>VLOOKUP(P308,functions!$A$2:$H$69,5,FALSE)</f>
        <v>1</v>
      </c>
      <c r="X308" s="18" t="e">
        <f t="shared" ca="1" si="45"/>
        <v>#N/A</v>
      </c>
      <c r="Y308" s="18" t="e">
        <f t="shared" ca="1" si="46"/>
        <v>#N/A</v>
      </c>
      <c r="Z308" s="18" t="e">
        <f t="shared" ca="1" si="48"/>
        <v>#N/A</v>
      </c>
      <c r="AA308" s="18" t="e">
        <f t="shared" ca="1" si="49"/>
        <v>#N/A</v>
      </c>
      <c r="AB308" s="18" t="e">
        <f t="shared" ca="1" si="50"/>
        <v>#N/A</v>
      </c>
      <c r="AC308" s="18" t="e">
        <f t="shared" ca="1" si="51"/>
        <v>#N/A</v>
      </c>
      <c r="AD308" s="18" t="e">
        <f t="shared" ca="1" si="52"/>
        <v>#N/A</v>
      </c>
      <c r="AE308" s="18" t="e">
        <f t="shared" ca="1" si="53"/>
        <v>#N/A</v>
      </c>
      <c r="AF308" s="18" t="e">
        <f t="shared" ca="1" si="54"/>
        <v>#N/A</v>
      </c>
      <c r="AG308" t="str">
        <f t="shared" si="47"/>
        <v/>
      </c>
    </row>
    <row r="309" spans="1:33" x14ac:dyDescent="0.3">
      <c r="A309" s="2" t="s">
        <v>304</v>
      </c>
      <c r="B309" t="s">
        <v>884</v>
      </c>
      <c r="D309" t="s">
        <v>604</v>
      </c>
      <c r="E309" s="1" t="s">
        <v>410</v>
      </c>
      <c r="F309" s="1" t="s">
        <v>465</v>
      </c>
      <c r="G309" s="7">
        <v>32835</v>
      </c>
      <c r="H309" s="7">
        <v>40270</v>
      </c>
      <c r="I309" s="1" t="s">
        <v>1081</v>
      </c>
      <c r="J309" s="47">
        <v>1</v>
      </c>
      <c r="K309" s="47">
        <v>1</v>
      </c>
      <c r="L309" s="49" t="s">
        <v>1423</v>
      </c>
      <c r="M309" s="6" t="s">
        <v>1281</v>
      </c>
      <c r="N309" s="6" t="s">
        <v>1405</v>
      </c>
      <c r="O309" s="6" t="s">
        <v>1279</v>
      </c>
      <c r="P309" s="12" t="s">
        <v>1064</v>
      </c>
      <c r="Q309" s="15" t="str">
        <f>VLOOKUP(P309,functions!$A$2:$H$69,3,FALSE)</f>
        <v>kitchen assistant</v>
      </c>
      <c r="R309" s="15"/>
      <c r="S309" s="17">
        <f>VLOOKUP(P309,functions!$A$2:$H$69,8,FALSE)</f>
        <v>2</v>
      </c>
      <c r="T309" s="17">
        <f t="shared" ca="1" si="44"/>
        <v>8</v>
      </c>
      <c r="U309" s="18">
        <f ca="1">VLOOKUP(T309,'salary scales'!$A$1:$F$10,S309+1,FALSE)</f>
        <v>1939.17</v>
      </c>
      <c r="V309" s="23">
        <f>VLOOKUP(P309,functions!$A$2:$H$69,5,FALSE)</f>
        <v>1</v>
      </c>
      <c r="X309" s="18">
        <f t="shared" ca="1" si="45"/>
        <v>1939.17</v>
      </c>
      <c r="Y309" s="18">
        <f t="shared" ca="1" si="46"/>
        <v>155.1336</v>
      </c>
      <c r="Z309" s="18">
        <f t="shared" ca="1" si="48"/>
        <v>995.87124999999992</v>
      </c>
      <c r="AA309" s="18">
        <f t="shared" ca="1" si="49"/>
        <v>150.285675</v>
      </c>
      <c r="AB309" s="18">
        <f t="shared" ca="1" si="50"/>
        <v>32.965890000000002</v>
      </c>
      <c r="AC309" s="18">
        <f t="shared" ca="1" si="51"/>
        <v>43.437407999999998</v>
      </c>
      <c r="AD309" s="18">
        <f t="shared" ca="1" si="52"/>
        <v>90.171405000000007</v>
      </c>
      <c r="AE309" s="18">
        <f t="shared" ca="1" si="53"/>
        <v>10.471518000000001</v>
      </c>
      <c r="AF309" s="18">
        <f t="shared" ca="1" si="54"/>
        <v>83.692000000000007</v>
      </c>
      <c r="AG309" t="str">
        <f t="shared" si="47"/>
        <v/>
      </c>
    </row>
    <row r="310" spans="1:33" x14ac:dyDescent="0.3">
      <c r="A310" s="2" t="s">
        <v>305</v>
      </c>
      <c r="B310" t="s">
        <v>884</v>
      </c>
      <c r="D310" t="s">
        <v>603</v>
      </c>
      <c r="E310" s="1" t="s">
        <v>410</v>
      </c>
      <c r="F310" s="1" t="s">
        <v>465</v>
      </c>
      <c r="G310" s="7">
        <v>32310</v>
      </c>
      <c r="H310" s="7">
        <v>41574</v>
      </c>
      <c r="I310" s="1" t="s">
        <v>1081</v>
      </c>
      <c r="M310" s="6" t="s">
        <v>1281</v>
      </c>
      <c r="N310" s="6" t="s">
        <v>1435</v>
      </c>
      <c r="O310" s="6" t="s">
        <v>1443</v>
      </c>
      <c r="P310" s="12" t="s">
        <v>1053</v>
      </c>
      <c r="Q310" s="15" t="str">
        <f>VLOOKUP(P310,functions!$A$2:$H$69,3,FALSE)</f>
        <v>Production worker</v>
      </c>
      <c r="R310" s="15"/>
      <c r="S310" s="17">
        <f>VLOOKUP(P310,functions!$A$2:$H$69,8,FALSE)</f>
        <v>2</v>
      </c>
      <c r="T310" s="17">
        <f t="shared" ca="1" si="44"/>
        <v>5</v>
      </c>
      <c r="U310" s="18">
        <f ca="1">VLOOKUP(T310,'salary scales'!$A$1:$F$10,S310+1,FALSE)</f>
        <v>1899.07</v>
      </c>
      <c r="V310" s="23">
        <f>VLOOKUP(P310,functions!$A$2:$H$69,5,FALSE)</f>
        <v>1.00064</v>
      </c>
      <c r="X310" s="18">
        <f t="shared" ca="1" si="45"/>
        <v>1900.2854047999999</v>
      </c>
      <c r="Y310" s="18">
        <f t="shared" ca="1" si="46"/>
        <v>152.022832384</v>
      </c>
      <c r="Z310" s="18">
        <f t="shared" ca="1" si="48"/>
        <v>995.87124999999992</v>
      </c>
      <c r="AA310" s="18">
        <f t="shared" ca="1" si="49"/>
        <v>147.27211887199999</v>
      </c>
      <c r="AB310" s="18">
        <f t="shared" ca="1" si="50"/>
        <v>32.304851881600001</v>
      </c>
      <c r="AC310" s="18">
        <f t="shared" ca="1" si="51"/>
        <v>42.566393067519996</v>
      </c>
      <c r="AD310" s="18">
        <f t="shared" ca="1" si="52"/>
        <v>88.363271323199996</v>
      </c>
      <c r="AE310" s="18">
        <f t="shared" ca="1" si="53"/>
        <v>10.261541185920001</v>
      </c>
      <c r="AF310" s="18">
        <f t="shared" ca="1" si="54"/>
        <v>79.732996479999997</v>
      </c>
      <c r="AG310" t="str">
        <f t="shared" si="47"/>
        <v/>
      </c>
    </row>
    <row r="311" spans="1:33" x14ac:dyDescent="0.3">
      <c r="A311" s="2" t="s">
        <v>306</v>
      </c>
      <c r="B311" t="s">
        <v>885</v>
      </c>
      <c r="D311" t="s">
        <v>412</v>
      </c>
      <c r="E311" s="1" t="s">
        <v>410</v>
      </c>
      <c r="F311" s="1" t="s">
        <v>465</v>
      </c>
      <c r="G311" s="7">
        <v>23698</v>
      </c>
      <c r="H311" s="7">
        <v>41114</v>
      </c>
      <c r="I311" s="1" t="s">
        <v>1081</v>
      </c>
      <c r="J311" s="47">
        <v>1</v>
      </c>
      <c r="K311" s="47">
        <v>1</v>
      </c>
      <c r="L311" s="49" t="s">
        <v>1422</v>
      </c>
      <c r="M311" s="6" t="s">
        <v>1281</v>
      </c>
      <c r="N311" s="6" t="s">
        <v>1435</v>
      </c>
      <c r="O311" s="6" t="s">
        <v>1466</v>
      </c>
      <c r="P311" s="12" t="s">
        <v>1053</v>
      </c>
      <c r="Q311" s="15" t="str">
        <f>VLOOKUP(P311,functions!$A$2:$H$69,3,FALSE)</f>
        <v>Production worker</v>
      </c>
      <c r="R311" s="15"/>
      <c r="S311" s="17">
        <f>VLOOKUP(P311,functions!$A$2:$H$69,8,FALSE)</f>
        <v>2</v>
      </c>
      <c r="T311" s="17">
        <f t="shared" ca="1" si="44"/>
        <v>6</v>
      </c>
      <c r="U311" s="18">
        <f ca="1">VLOOKUP(T311,'salary scales'!$A$1:$F$10,S311+1,FALSE)</f>
        <v>1939.17</v>
      </c>
      <c r="V311" s="23">
        <f>VLOOKUP(P311,functions!$A$2:$H$69,5,FALSE)</f>
        <v>1.00064</v>
      </c>
      <c r="X311" s="18">
        <f t="shared" ca="1" si="45"/>
        <v>1940.4110688000001</v>
      </c>
      <c r="Y311" s="18">
        <f t="shared" ca="1" si="46"/>
        <v>155.232885504</v>
      </c>
      <c r="Z311" s="18">
        <f t="shared" ca="1" si="48"/>
        <v>995.87124999999992</v>
      </c>
      <c r="AA311" s="18">
        <f t="shared" ca="1" si="49"/>
        <v>150.38185783200001</v>
      </c>
      <c r="AB311" s="18">
        <f t="shared" ca="1" si="50"/>
        <v>32.986988169600004</v>
      </c>
      <c r="AC311" s="18">
        <f t="shared" ca="1" si="51"/>
        <v>43.465207941119999</v>
      </c>
      <c r="AD311" s="18">
        <f t="shared" ca="1" si="52"/>
        <v>90.229114699199997</v>
      </c>
      <c r="AE311" s="18">
        <f t="shared" ca="1" si="53"/>
        <v>10.478219771520001</v>
      </c>
      <c r="AF311" s="18">
        <f t="shared" ca="1" si="54"/>
        <v>83.745562880000023</v>
      </c>
      <c r="AG311" t="str">
        <f t="shared" si="47"/>
        <v/>
      </c>
    </row>
    <row r="312" spans="1:33" x14ac:dyDescent="0.3">
      <c r="A312" s="2" t="s">
        <v>307</v>
      </c>
      <c r="B312" t="s">
        <v>887</v>
      </c>
      <c r="D312" t="s">
        <v>605</v>
      </c>
      <c r="E312" s="1" t="s">
        <v>410</v>
      </c>
      <c r="F312" s="1" t="s">
        <v>465</v>
      </c>
      <c r="G312" s="7">
        <v>28180</v>
      </c>
      <c r="H312" s="7">
        <v>41063</v>
      </c>
      <c r="I312" s="1" t="s">
        <v>1081</v>
      </c>
      <c r="J312" s="47">
        <v>1</v>
      </c>
      <c r="K312" s="47">
        <v>1</v>
      </c>
      <c r="L312" s="49" t="s">
        <v>1423</v>
      </c>
      <c r="M312" s="6" t="s">
        <v>1281</v>
      </c>
      <c r="N312" s="6" t="s">
        <v>1335</v>
      </c>
      <c r="O312" s="6" t="s">
        <v>1445</v>
      </c>
      <c r="P312" s="12" t="s">
        <v>1021</v>
      </c>
      <c r="Q312" s="15" t="str">
        <f>VLOOKUP(P312,functions!$A$2:$H$69,3,FALSE)</f>
        <v>In-house sales employee</v>
      </c>
      <c r="R312" s="15"/>
      <c r="S312" s="17">
        <f>VLOOKUP(P312,functions!$A$2:$H$69,8,FALSE)</f>
        <v>3</v>
      </c>
      <c r="T312" s="17">
        <f t="shared" ca="1" si="44"/>
        <v>6</v>
      </c>
      <c r="U312" s="18">
        <f ca="1">VLOOKUP(T312,'salary scales'!$A$1:$F$10,S312+1,FALSE)</f>
        <v>2025.09</v>
      </c>
      <c r="V312" s="23">
        <f>VLOOKUP(P312,functions!$A$2:$H$69,5,FALSE)</f>
        <v>0.6</v>
      </c>
      <c r="X312" s="18">
        <f t="shared" ca="1" si="45"/>
        <v>1215.0539999999999</v>
      </c>
      <c r="Y312" s="18">
        <f t="shared" ca="1" si="46"/>
        <v>97.204319999999996</v>
      </c>
      <c r="Z312" s="18">
        <f t="shared" ca="1" si="48"/>
        <v>995.87124999999992</v>
      </c>
      <c r="AA312" s="18">
        <f t="shared" ca="1" si="49"/>
        <v>94.166684999999987</v>
      </c>
      <c r="AB312" s="18">
        <f t="shared" ca="1" si="50"/>
        <v>20.655918</v>
      </c>
      <c r="AC312" s="18">
        <f t="shared" ca="1" si="51"/>
        <v>27.217209599999997</v>
      </c>
      <c r="AD312" s="18">
        <f t="shared" ca="1" si="52"/>
        <v>56.500010999999994</v>
      </c>
      <c r="AE312" s="18">
        <f t="shared" ca="1" si="53"/>
        <v>6.5612915999999997</v>
      </c>
      <c r="AF312" s="18">
        <f t="shared" ca="1" si="54"/>
        <v>55.370399999999989</v>
      </c>
      <c r="AG312" t="str">
        <f t="shared" si="47"/>
        <v/>
      </c>
    </row>
    <row r="313" spans="1:33" x14ac:dyDescent="0.3">
      <c r="A313" s="2" t="s">
        <v>308</v>
      </c>
      <c r="B313" t="s">
        <v>886</v>
      </c>
      <c r="D313" t="s">
        <v>478</v>
      </c>
      <c r="E313" s="1" t="s">
        <v>410</v>
      </c>
      <c r="F313" s="1" t="s">
        <v>465</v>
      </c>
      <c r="G313" s="7">
        <v>31704</v>
      </c>
      <c r="H313" s="7">
        <v>39948</v>
      </c>
      <c r="I313" s="1" t="s">
        <v>1081</v>
      </c>
      <c r="M313" s="6" t="s">
        <v>1283</v>
      </c>
      <c r="N313" s="6" t="s">
        <v>1440</v>
      </c>
      <c r="O313" s="6" t="s">
        <v>1466</v>
      </c>
      <c r="P313" s="12" t="s">
        <v>1053</v>
      </c>
      <c r="Q313" s="15" t="str">
        <f>VLOOKUP(P313,functions!$A$2:$H$69,3,FALSE)</f>
        <v>Production worker</v>
      </c>
      <c r="R313" s="15"/>
      <c r="S313" s="17">
        <f>VLOOKUP(P313,functions!$A$2:$H$69,8,FALSE)</f>
        <v>2</v>
      </c>
      <c r="T313" s="17">
        <f t="shared" ca="1" si="44"/>
        <v>9</v>
      </c>
      <c r="U313" s="18">
        <f ca="1">VLOOKUP(T313,'salary scales'!$A$1:$F$10,S313+1,FALSE)</f>
        <v>1939.17</v>
      </c>
      <c r="V313" s="23">
        <f>VLOOKUP(P313,functions!$A$2:$H$69,5,FALSE)</f>
        <v>1.00064</v>
      </c>
      <c r="X313" s="18">
        <f t="shared" ca="1" si="45"/>
        <v>1940.4110688000001</v>
      </c>
      <c r="Y313" s="18">
        <f t="shared" ca="1" si="46"/>
        <v>155.232885504</v>
      </c>
      <c r="Z313" s="18">
        <f t="shared" ca="1" si="48"/>
        <v>995.87124999999992</v>
      </c>
      <c r="AA313" s="18">
        <f t="shared" ca="1" si="49"/>
        <v>150.38185783200001</v>
      </c>
      <c r="AB313" s="18">
        <f t="shared" ca="1" si="50"/>
        <v>32.986988169600004</v>
      </c>
      <c r="AC313" s="18">
        <f t="shared" ca="1" si="51"/>
        <v>43.465207941119999</v>
      </c>
      <c r="AD313" s="18">
        <f t="shared" ca="1" si="52"/>
        <v>90.229114699199997</v>
      </c>
      <c r="AE313" s="18">
        <f t="shared" ca="1" si="53"/>
        <v>10.478219771520001</v>
      </c>
      <c r="AF313" s="18">
        <f t="shared" ca="1" si="54"/>
        <v>83.745562880000023</v>
      </c>
      <c r="AG313" t="str">
        <f t="shared" si="47"/>
        <v/>
      </c>
    </row>
    <row r="314" spans="1:33" x14ac:dyDescent="0.3">
      <c r="A314" s="2" t="s">
        <v>309</v>
      </c>
      <c r="B314" t="s">
        <v>888</v>
      </c>
      <c r="D314" t="s">
        <v>408</v>
      </c>
      <c r="E314" s="1" t="s">
        <v>410</v>
      </c>
      <c r="F314" s="1" t="s">
        <v>465</v>
      </c>
      <c r="G314" s="7">
        <v>27391</v>
      </c>
      <c r="H314" s="7">
        <v>40657</v>
      </c>
      <c r="I314" s="1" t="s">
        <v>1081</v>
      </c>
      <c r="M314" s="6" t="s">
        <v>1281</v>
      </c>
      <c r="N314" s="6" t="s">
        <v>1435</v>
      </c>
      <c r="O314" s="6" t="s">
        <v>1443</v>
      </c>
      <c r="P314" s="12" t="s">
        <v>1053</v>
      </c>
      <c r="Q314" s="15" t="str">
        <f>VLOOKUP(P314,functions!$A$2:$H$69,3,FALSE)</f>
        <v>Production worker</v>
      </c>
      <c r="R314" s="15"/>
      <c r="S314" s="17">
        <f>VLOOKUP(P314,functions!$A$2:$H$69,8,FALSE)</f>
        <v>2</v>
      </c>
      <c r="T314" s="17">
        <f t="shared" ca="1" si="44"/>
        <v>7</v>
      </c>
      <c r="U314" s="18">
        <f ca="1">VLOOKUP(T314,'salary scales'!$A$1:$F$10,S314+1,FALSE)</f>
        <v>1939.17</v>
      </c>
      <c r="V314" s="23">
        <f>VLOOKUP(P314,functions!$A$2:$H$69,5,FALSE)</f>
        <v>1.00064</v>
      </c>
      <c r="X314" s="18">
        <f t="shared" ca="1" si="45"/>
        <v>1940.4110688000001</v>
      </c>
      <c r="Y314" s="18">
        <f t="shared" ca="1" si="46"/>
        <v>155.232885504</v>
      </c>
      <c r="Z314" s="18">
        <f t="shared" ca="1" si="48"/>
        <v>995.87124999999992</v>
      </c>
      <c r="AA314" s="18">
        <f t="shared" ca="1" si="49"/>
        <v>150.38185783200001</v>
      </c>
      <c r="AB314" s="18">
        <f t="shared" ca="1" si="50"/>
        <v>32.986988169600004</v>
      </c>
      <c r="AC314" s="18">
        <f t="shared" ca="1" si="51"/>
        <v>43.465207941119999</v>
      </c>
      <c r="AD314" s="18">
        <f t="shared" ca="1" si="52"/>
        <v>90.229114699199997</v>
      </c>
      <c r="AE314" s="18">
        <f t="shared" ca="1" si="53"/>
        <v>10.478219771520001</v>
      </c>
      <c r="AF314" s="18">
        <f t="shared" ca="1" si="54"/>
        <v>83.745562880000023</v>
      </c>
      <c r="AG314" t="str">
        <f t="shared" si="47"/>
        <v/>
      </c>
    </row>
    <row r="315" spans="1:33" x14ac:dyDescent="0.3">
      <c r="A315" s="2" t="s">
        <v>310</v>
      </c>
      <c r="B315" t="s">
        <v>888</v>
      </c>
      <c r="D315" t="s">
        <v>495</v>
      </c>
      <c r="E315" s="1" t="s">
        <v>410</v>
      </c>
      <c r="F315" s="1" t="s">
        <v>465</v>
      </c>
      <c r="G315" s="7">
        <v>19456</v>
      </c>
      <c r="H315" s="7">
        <v>39233</v>
      </c>
      <c r="I315" s="1" t="s">
        <v>1081</v>
      </c>
      <c r="J315" s="47">
        <v>3</v>
      </c>
      <c r="K315" s="47">
        <v>1</v>
      </c>
      <c r="L315" s="49" t="s">
        <v>1424</v>
      </c>
      <c r="M315" s="6" t="s">
        <v>1281</v>
      </c>
      <c r="N315" s="6" t="s">
        <v>1435</v>
      </c>
      <c r="O315" s="6" t="s">
        <v>1466</v>
      </c>
      <c r="P315" s="12" t="s">
        <v>1053</v>
      </c>
      <c r="Q315" s="15" t="str">
        <f>VLOOKUP(P315,functions!$A$2:$H$69,3,FALSE)</f>
        <v>Production worker</v>
      </c>
      <c r="R315" s="15"/>
      <c r="S315" s="17">
        <f>VLOOKUP(P315,functions!$A$2:$H$69,8,FALSE)</f>
        <v>2</v>
      </c>
      <c r="T315" s="17">
        <f t="shared" ca="1" si="44"/>
        <v>11</v>
      </c>
      <c r="U315" s="18" t="e">
        <f ca="1">VLOOKUP(T315,'salary scales'!$A$1:$F$10,S315+1,FALSE)</f>
        <v>#N/A</v>
      </c>
      <c r="V315" s="23">
        <f>VLOOKUP(P315,functions!$A$2:$H$69,5,FALSE)</f>
        <v>1.00064</v>
      </c>
      <c r="X315" s="18" t="e">
        <f t="shared" ca="1" si="45"/>
        <v>#N/A</v>
      </c>
      <c r="Y315" s="18" t="e">
        <f t="shared" ca="1" si="46"/>
        <v>#N/A</v>
      </c>
      <c r="Z315" s="18" t="e">
        <f t="shared" ca="1" si="48"/>
        <v>#N/A</v>
      </c>
      <c r="AA315" s="18" t="e">
        <f t="shared" ca="1" si="49"/>
        <v>#N/A</v>
      </c>
      <c r="AB315" s="18" t="e">
        <f t="shared" ca="1" si="50"/>
        <v>#N/A</v>
      </c>
      <c r="AC315" s="18" t="e">
        <f t="shared" ca="1" si="51"/>
        <v>#N/A</v>
      </c>
      <c r="AD315" s="18" t="e">
        <f t="shared" ca="1" si="52"/>
        <v>#N/A</v>
      </c>
      <c r="AE315" s="18" t="e">
        <f t="shared" ca="1" si="53"/>
        <v>#N/A</v>
      </c>
      <c r="AF315" s="18" t="e">
        <f t="shared" ca="1" si="54"/>
        <v>#N/A</v>
      </c>
      <c r="AG315" t="str">
        <f t="shared" si="47"/>
        <v/>
      </c>
    </row>
    <row r="316" spans="1:33" x14ac:dyDescent="0.3">
      <c r="A316" s="2" t="s">
        <v>311</v>
      </c>
      <c r="B316" t="s">
        <v>888</v>
      </c>
      <c r="D316" t="s">
        <v>606</v>
      </c>
      <c r="E316" s="1" t="s">
        <v>410</v>
      </c>
      <c r="F316" s="1" t="s">
        <v>465</v>
      </c>
      <c r="G316" s="7">
        <v>30699</v>
      </c>
      <c r="H316" s="7">
        <v>39305</v>
      </c>
      <c r="I316" s="1" t="s">
        <v>1420</v>
      </c>
      <c r="J316" s="47">
        <v>2</v>
      </c>
      <c r="K316" s="47">
        <v>1</v>
      </c>
      <c r="L316" s="49" t="s">
        <v>1424</v>
      </c>
      <c r="M316" s="6" t="s">
        <v>1281</v>
      </c>
      <c r="N316" s="6" t="s">
        <v>1435</v>
      </c>
      <c r="O316" s="6" t="s">
        <v>1443</v>
      </c>
      <c r="P316" s="12" t="s">
        <v>1053</v>
      </c>
      <c r="Q316" s="15" t="str">
        <f>VLOOKUP(P316,functions!$A$2:$H$69,3,FALSE)</f>
        <v>Production worker</v>
      </c>
      <c r="R316" s="15"/>
      <c r="S316" s="17">
        <f>VLOOKUP(P316,functions!$A$2:$H$69,8,FALSE)</f>
        <v>2</v>
      </c>
      <c r="T316" s="17">
        <f t="shared" ca="1" si="44"/>
        <v>11</v>
      </c>
      <c r="U316" s="18" t="e">
        <f ca="1">VLOOKUP(T316,'salary scales'!$A$1:$F$10,S316+1,FALSE)</f>
        <v>#N/A</v>
      </c>
      <c r="V316" s="23">
        <f>VLOOKUP(P316,functions!$A$2:$H$69,5,FALSE)</f>
        <v>1.00064</v>
      </c>
      <c r="X316" s="18" t="e">
        <f t="shared" ca="1" si="45"/>
        <v>#N/A</v>
      </c>
      <c r="Y316" s="18" t="e">
        <f t="shared" ca="1" si="46"/>
        <v>#N/A</v>
      </c>
      <c r="Z316" s="18" t="e">
        <f t="shared" ca="1" si="48"/>
        <v>#N/A</v>
      </c>
      <c r="AA316" s="18" t="e">
        <f t="shared" ca="1" si="49"/>
        <v>#N/A</v>
      </c>
      <c r="AB316" s="18" t="e">
        <f t="shared" ca="1" si="50"/>
        <v>#N/A</v>
      </c>
      <c r="AC316" s="18" t="e">
        <f t="shared" ca="1" si="51"/>
        <v>#N/A</v>
      </c>
      <c r="AD316" s="18" t="e">
        <f t="shared" ca="1" si="52"/>
        <v>#N/A</v>
      </c>
      <c r="AE316" s="18" t="e">
        <f t="shared" ca="1" si="53"/>
        <v>#N/A</v>
      </c>
      <c r="AF316" s="18" t="e">
        <f t="shared" ca="1" si="54"/>
        <v>#N/A</v>
      </c>
      <c r="AG316" t="str">
        <f t="shared" si="47"/>
        <v/>
      </c>
    </row>
    <row r="317" spans="1:33" x14ac:dyDescent="0.3">
      <c r="A317" s="2" t="s">
        <v>312</v>
      </c>
      <c r="B317" t="s">
        <v>899</v>
      </c>
      <c r="D317" t="s">
        <v>501</v>
      </c>
      <c r="E317" s="1" t="s">
        <v>410</v>
      </c>
      <c r="F317" s="1" t="s">
        <v>465</v>
      </c>
      <c r="G317" s="7">
        <v>27155</v>
      </c>
      <c r="H317" s="7">
        <v>40907</v>
      </c>
      <c r="I317" s="1" t="s">
        <v>1081</v>
      </c>
      <c r="M317" s="6" t="s">
        <v>1281</v>
      </c>
      <c r="N317" s="6" t="s">
        <v>1335</v>
      </c>
      <c r="O317" s="6" t="s">
        <v>1445</v>
      </c>
      <c r="P317" s="12" t="s">
        <v>1021</v>
      </c>
      <c r="Q317" s="15" t="str">
        <f>VLOOKUP(P317,functions!$A$2:$H$69,3,FALSE)</f>
        <v>In-house sales employee</v>
      </c>
      <c r="R317" s="15"/>
      <c r="S317" s="17">
        <f>VLOOKUP(P317,functions!$A$2:$H$69,8,FALSE)</f>
        <v>3</v>
      </c>
      <c r="T317" s="17">
        <f t="shared" ca="1" si="44"/>
        <v>7</v>
      </c>
      <c r="U317" s="18">
        <f ca="1">VLOOKUP(T317,'salary scales'!$A$1:$F$10,S317+1,FALSE)</f>
        <v>2074.52</v>
      </c>
      <c r="V317" s="23">
        <f>VLOOKUP(P317,functions!$A$2:$H$69,5,FALSE)</f>
        <v>0.6</v>
      </c>
      <c r="X317" s="18">
        <f t="shared" ca="1" si="45"/>
        <v>1244.712</v>
      </c>
      <c r="Y317" s="18">
        <f t="shared" ca="1" si="46"/>
        <v>99.57696</v>
      </c>
      <c r="Z317" s="18">
        <f t="shared" ca="1" si="48"/>
        <v>995.87124999999992</v>
      </c>
      <c r="AA317" s="18">
        <f t="shared" ca="1" si="49"/>
        <v>96.465180000000004</v>
      </c>
      <c r="AB317" s="18">
        <f t="shared" ca="1" si="50"/>
        <v>21.160104</v>
      </c>
      <c r="AC317" s="18">
        <f t="shared" ca="1" si="51"/>
        <v>27.881548800000001</v>
      </c>
      <c r="AD317" s="18">
        <f t="shared" ca="1" si="52"/>
        <v>57.879108000000002</v>
      </c>
      <c r="AE317" s="18">
        <f t="shared" ca="1" si="53"/>
        <v>6.7214448000000004</v>
      </c>
      <c r="AF317" s="18">
        <f t="shared" ca="1" si="54"/>
        <v>58.336199999999998</v>
      </c>
      <c r="AG317" t="str">
        <f t="shared" si="47"/>
        <v/>
      </c>
    </row>
    <row r="318" spans="1:33" x14ac:dyDescent="0.3">
      <c r="A318" s="2" t="s">
        <v>313</v>
      </c>
      <c r="B318" t="s">
        <v>900</v>
      </c>
      <c r="D318" t="s">
        <v>502</v>
      </c>
      <c r="E318" s="1" t="s">
        <v>410</v>
      </c>
      <c r="F318" s="1" t="s">
        <v>465</v>
      </c>
      <c r="G318" s="7">
        <v>21955</v>
      </c>
      <c r="H318" s="7">
        <v>39577</v>
      </c>
      <c r="I318" s="1" t="s">
        <v>1081</v>
      </c>
      <c r="J318" s="47">
        <v>3</v>
      </c>
      <c r="K318" s="47">
        <v>1</v>
      </c>
      <c r="L318" s="49" t="s">
        <v>1423</v>
      </c>
      <c r="M318" s="6" t="s">
        <v>1281</v>
      </c>
      <c r="N318" s="6" t="s">
        <v>1438</v>
      </c>
      <c r="O318" s="6" t="s">
        <v>1448</v>
      </c>
      <c r="P318" s="12" t="s">
        <v>1060</v>
      </c>
      <c r="Q318" s="15" t="str">
        <f>VLOOKUP(P318,functions!$A$2:$H$69,3,FALSE)</f>
        <v>Logistics employee loading and unloading</v>
      </c>
      <c r="R318" s="15"/>
      <c r="S318" s="17">
        <f>VLOOKUP(P318,functions!$A$2:$H$69,8,FALSE)</f>
        <v>1</v>
      </c>
      <c r="T318" s="17">
        <f t="shared" ca="1" si="44"/>
        <v>10</v>
      </c>
      <c r="U318" s="18" t="e">
        <f ca="1">VLOOKUP(T318,'salary scales'!$A$1:$F$10,S318+1,FALSE)</f>
        <v>#N/A</v>
      </c>
      <c r="V318" s="23">
        <f>VLOOKUP(P318,functions!$A$2:$H$69,5,FALSE)</f>
        <v>1</v>
      </c>
      <c r="X318" s="18" t="e">
        <f t="shared" ca="1" si="45"/>
        <v>#N/A</v>
      </c>
      <c r="Y318" s="18" t="e">
        <f t="shared" ca="1" si="46"/>
        <v>#N/A</v>
      </c>
      <c r="Z318" s="18" t="e">
        <f t="shared" ca="1" si="48"/>
        <v>#N/A</v>
      </c>
      <c r="AA318" s="18" t="e">
        <f t="shared" ca="1" si="49"/>
        <v>#N/A</v>
      </c>
      <c r="AB318" s="18" t="e">
        <f t="shared" ca="1" si="50"/>
        <v>#N/A</v>
      </c>
      <c r="AC318" s="18" t="e">
        <f t="shared" ca="1" si="51"/>
        <v>#N/A</v>
      </c>
      <c r="AD318" s="18" t="e">
        <f t="shared" ca="1" si="52"/>
        <v>#N/A</v>
      </c>
      <c r="AE318" s="18" t="e">
        <f t="shared" ca="1" si="53"/>
        <v>#N/A</v>
      </c>
      <c r="AF318" s="18" t="e">
        <f t="shared" ca="1" si="54"/>
        <v>#N/A</v>
      </c>
      <c r="AG318" t="str">
        <f t="shared" si="47"/>
        <v/>
      </c>
    </row>
    <row r="319" spans="1:33" x14ac:dyDescent="0.3">
      <c r="A319" s="2" t="s">
        <v>314</v>
      </c>
      <c r="B319" t="s">
        <v>901</v>
      </c>
      <c r="C319" t="s">
        <v>741</v>
      </c>
      <c r="D319" t="s">
        <v>503</v>
      </c>
      <c r="E319" s="1" t="s">
        <v>410</v>
      </c>
      <c r="F319" s="1" t="s">
        <v>465</v>
      </c>
      <c r="G319" s="7">
        <v>26724</v>
      </c>
      <c r="H319" s="7">
        <v>40575</v>
      </c>
      <c r="I319" s="1" t="s">
        <v>1081</v>
      </c>
      <c r="J319" s="47">
        <v>3</v>
      </c>
      <c r="K319" s="47">
        <v>1</v>
      </c>
      <c r="L319" s="49" t="s">
        <v>1422</v>
      </c>
      <c r="M319" s="6" t="s">
        <v>1281</v>
      </c>
      <c r="N319" s="6" t="s">
        <v>1335</v>
      </c>
      <c r="O319" s="6" t="s">
        <v>1445</v>
      </c>
      <c r="P319" s="12" t="s">
        <v>1021</v>
      </c>
      <c r="Q319" s="15" t="str">
        <f>VLOOKUP(P319,functions!$A$2:$H$69,3,FALSE)</f>
        <v>In-house sales employee</v>
      </c>
      <c r="R319" s="15"/>
      <c r="S319" s="17">
        <f>VLOOKUP(P319,functions!$A$2:$H$69,8,FALSE)</f>
        <v>3</v>
      </c>
      <c r="T319" s="17">
        <f t="shared" ca="1" si="44"/>
        <v>7</v>
      </c>
      <c r="U319" s="18">
        <f ca="1">VLOOKUP(T319,'salary scales'!$A$1:$F$10,S319+1,FALSE)</f>
        <v>2074.52</v>
      </c>
      <c r="V319" s="23">
        <f>VLOOKUP(P319,functions!$A$2:$H$69,5,FALSE)</f>
        <v>0.6</v>
      </c>
      <c r="X319" s="18">
        <f t="shared" ca="1" si="45"/>
        <v>1244.712</v>
      </c>
      <c r="Y319" s="18">
        <f t="shared" ca="1" si="46"/>
        <v>99.57696</v>
      </c>
      <c r="Z319" s="18">
        <f t="shared" ca="1" si="48"/>
        <v>995.87124999999992</v>
      </c>
      <c r="AA319" s="18">
        <f t="shared" ca="1" si="49"/>
        <v>96.465180000000004</v>
      </c>
      <c r="AB319" s="18">
        <f t="shared" ca="1" si="50"/>
        <v>21.160104</v>
      </c>
      <c r="AC319" s="18">
        <f t="shared" ca="1" si="51"/>
        <v>27.881548800000001</v>
      </c>
      <c r="AD319" s="18">
        <f t="shared" ca="1" si="52"/>
        <v>57.879108000000002</v>
      </c>
      <c r="AE319" s="18">
        <f t="shared" ca="1" si="53"/>
        <v>6.7214448000000004</v>
      </c>
      <c r="AF319" s="18">
        <f t="shared" ca="1" si="54"/>
        <v>58.336199999999998</v>
      </c>
      <c r="AG319" t="str">
        <f t="shared" si="47"/>
        <v/>
      </c>
    </row>
    <row r="320" spans="1:33" x14ac:dyDescent="0.3">
      <c r="A320" s="2" t="s">
        <v>315</v>
      </c>
      <c r="B320" t="s">
        <v>902</v>
      </c>
      <c r="D320" t="s">
        <v>504</v>
      </c>
      <c r="E320" s="1" t="s">
        <v>410</v>
      </c>
      <c r="F320" s="1" t="s">
        <v>465</v>
      </c>
      <c r="G320" s="7">
        <v>32727</v>
      </c>
      <c r="H320" s="7">
        <v>39845</v>
      </c>
      <c r="I320" s="1" t="s">
        <v>1081</v>
      </c>
      <c r="J320" s="47">
        <v>5</v>
      </c>
      <c r="K320" s="47">
        <v>1</v>
      </c>
      <c r="L320" s="49" t="s">
        <v>1424</v>
      </c>
      <c r="M320" s="6" t="s">
        <v>1281</v>
      </c>
      <c r="N320" s="6" t="s">
        <v>1435</v>
      </c>
      <c r="O320" s="6" t="s">
        <v>1443</v>
      </c>
      <c r="P320" s="12" t="s">
        <v>1053</v>
      </c>
      <c r="Q320" s="15" t="str">
        <f>VLOOKUP(P320,functions!$A$2:$H$69,3,FALSE)</f>
        <v>Production worker</v>
      </c>
      <c r="R320" s="15"/>
      <c r="S320" s="17">
        <f>VLOOKUP(P320,functions!$A$2:$H$69,8,FALSE)</f>
        <v>2</v>
      </c>
      <c r="T320" s="17">
        <f t="shared" ca="1" si="44"/>
        <v>9</v>
      </c>
      <c r="U320" s="18">
        <f ca="1">VLOOKUP(T320,'salary scales'!$A$1:$F$10,S320+1,FALSE)</f>
        <v>1939.17</v>
      </c>
      <c r="V320" s="23">
        <f>VLOOKUP(P320,functions!$A$2:$H$69,5,FALSE)</f>
        <v>1.00064</v>
      </c>
      <c r="X320" s="18">
        <f t="shared" ca="1" si="45"/>
        <v>1940.4110688000001</v>
      </c>
      <c r="Y320" s="18">
        <f t="shared" ca="1" si="46"/>
        <v>155.232885504</v>
      </c>
      <c r="Z320" s="18">
        <f t="shared" ca="1" si="48"/>
        <v>995.87124999999992</v>
      </c>
      <c r="AA320" s="18">
        <f t="shared" ca="1" si="49"/>
        <v>150.38185783200001</v>
      </c>
      <c r="AB320" s="18">
        <f t="shared" ca="1" si="50"/>
        <v>32.986988169600004</v>
      </c>
      <c r="AC320" s="18">
        <f t="shared" ca="1" si="51"/>
        <v>43.465207941119999</v>
      </c>
      <c r="AD320" s="18">
        <f t="shared" ca="1" si="52"/>
        <v>90.229114699199997</v>
      </c>
      <c r="AE320" s="18">
        <f t="shared" ca="1" si="53"/>
        <v>10.478219771520001</v>
      </c>
      <c r="AF320" s="18">
        <f t="shared" ca="1" si="54"/>
        <v>83.745562880000023</v>
      </c>
      <c r="AG320" t="str">
        <f t="shared" si="47"/>
        <v/>
      </c>
    </row>
    <row r="321" spans="1:33" x14ac:dyDescent="0.3">
      <c r="A321" s="2" t="s">
        <v>316</v>
      </c>
      <c r="B321" t="s">
        <v>902</v>
      </c>
      <c r="D321" t="s">
        <v>505</v>
      </c>
      <c r="E321" s="1" t="s">
        <v>410</v>
      </c>
      <c r="F321" s="1" t="s">
        <v>465</v>
      </c>
      <c r="G321" s="7">
        <v>28250</v>
      </c>
      <c r="H321" s="7">
        <v>40982</v>
      </c>
      <c r="I321" s="1" t="s">
        <v>1081</v>
      </c>
      <c r="M321" s="6" t="s">
        <v>1281</v>
      </c>
      <c r="N321" s="6" t="s">
        <v>1435</v>
      </c>
      <c r="O321" s="6" t="s">
        <v>1443</v>
      </c>
      <c r="P321" s="12" t="s">
        <v>1053</v>
      </c>
      <c r="Q321" s="15" t="str">
        <f>VLOOKUP(P321,functions!$A$2:$H$69,3,FALSE)</f>
        <v>Production worker</v>
      </c>
      <c r="R321" s="15"/>
      <c r="S321" s="17">
        <f>VLOOKUP(P321,functions!$A$2:$H$69,8,FALSE)</f>
        <v>2</v>
      </c>
      <c r="T321" s="17">
        <f t="shared" ca="1" si="44"/>
        <v>6</v>
      </c>
      <c r="U321" s="18">
        <f ca="1">VLOOKUP(T321,'salary scales'!$A$1:$F$10,S321+1,FALSE)</f>
        <v>1939.17</v>
      </c>
      <c r="V321" s="23">
        <f>VLOOKUP(P321,functions!$A$2:$H$69,5,FALSE)</f>
        <v>1.00064</v>
      </c>
      <c r="X321" s="18">
        <f t="shared" ca="1" si="45"/>
        <v>1940.4110688000001</v>
      </c>
      <c r="Y321" s="18">
        <f t="shared" ca="1" si="46"/>
        <v>155.232885504</v>
      </c>
      <c r="Z321" s="18">
        <f t="shared" ca="1" si="48"/>
        <v>995.87124999999992</v>
      </c>
      <c r="AA321" s="18">
        <f t="shared" ca="1" si="49"/>
        <v>150.38185783200001</v>
      </c>
      <c r="AB321" s="18">
        <f t="shared" ca="1" si="50"/>
        <v>32.986988169600004</v>
      </c>
      <c r="AC321" s="18">
        <f t="shared" ca="1" si="51"/>
        <v>43.465207941119999</v>
      </c>
      <c r="AD321" s="18">
        <f t="shared" ca="1" si="52"/>
        <v>90.229114699199997</v>
      </c>
      <c r="AE321" s="18">
        <f t="shared" ca="1" si="53"/>
        <v>10.478219771520001</v>
      </c>
      <c r="AF321" s="18">
        <f t="shared" ca="1" si="54"/>
        <v>83.745562880000023</v>
      </c>
      <c r="AG321" t="str">
        <f t="shared" si="47"/>
        <v/>
      </c>
    </row>
    <row r="322" spans="1:33" x14ac:dyDescent="0.3">
      <c r="A322" s="2" t="s">
        <v>317</v>
      </c>
      <c r="B322" t="s">
        <v>889</v>
      </c>
      <c r="C322" t="s">
        <v>740</v>
      </c>
      <c r="D322" t="s">
        <v>419</v>
      </c>
      <c r="E322" s="1" t="s">
        <v>410</v>
      </c>
      <c r="F322" s="1" t="s">
        <v>465</v>
      </c>
      <c r="G322" s="7">
        <v>29272</v>
      </c>
      <c r="H322" s="7">
        <v>41432</v>
      </c>
      <c r="I322" s="1" t="s">
        <v>1420</v>
      </c>
      <c r="J322" s="47">
        <v>6</v>
      </c>
      <c r="K322" s="47">
        <v>3</v>
      </c>
      <c r="L322" s="49" t="s">
        <v>1426</v>
      </c>
      <c r="M322" s="6" t="s">
        <v>1281</v>
      </c>
      <c r="N322" s="6" t="s">
        <v>1435</v>
      </c>
      <c r="O322" s="6" t="s">
        <v>1443</v>
      </c>
      <c r="P322" s="12" t="s">
        <v>1053</v>
      </c>
      <c r="Q322" s="15" t="str">
        <f>VLOOKUP(P322,functions!$A$2:$H$69,3,FALSE)</f>
        <v>Production worker</v>
      </c>
      <c r="R322" s="15"/>
      <c r="S322" s="17">
        <f>VLOOKUP(P322,functions!$A$2:$H$69,8,FALSE)</f>
        <v>2</v>
      </c>
      <c r="T322" s="17">
        <f t="shared" ref="T322:T385" ca="1" si="55">YEAR(TODAY())-YEAR(H322)</f>
        <v>5</v>
      </c>
      <c r="U322" s="18">
        <f ca="1">VLOOKUP(T322,'salary scales'!$A$1:$F$10,S322+1,FALSE)</f>
        <v>1899.07</v>
      </c>
      <c r="V322" s="23">
        <f>VLOOKUP(P322,functions!$A$2:$H$69,5,FALSE)</f>
        <v>1.00064</v>
      </c>
      <c r="X322" s="18">
        <f t="shared" ref="X322:X385" ca="1" si="56">IF(W322="",U322*V322,W322)</f>
        <v>1900.2854047999999</v>
      </c>
      <c r="Y322" s="18">
        <f t="shared" ref="Y322:Y385" ca="1" si="57">$Y$415*X322</f>
        <v>152.022832384</v>
      </c>
      <c r="Z322" s="18">
        <f t="shared" ca="1" si="48"/>
        <v>995.87124999999992</v>
      </c>
      <c r="AA322" s="18">
        <f t="shared" ca="1" si="49"/>
        <v>147.27211887199999</v>
      </c>
      <c r="AB322" s="18">
        <f t="shared" ca="1" si="50"/>
        <v>32.304851881600001</v>
      </c>
      <c r="AC322" s="18">
        <f t="shared" ca="1" si="51"/>
        <v>42.566393067519996</v>
      </c>
      <c r="AD322" s="18">
        <f t="shared" ca="1" si="52"/>
        <v>88.363271323199996</v>
      </c>
      <c r="AE322" s="18">
        <f t="shared" ca="1" si="53"/>
        <v>10.261541185920001</v>
      </c>
      <c r="AF322" s="18">
        <f t="shared" ca="1" si="54"/>
        <v>79.732996479999997</v>
      </c>
      <c r="AG322" t="str">
        <f t="shared" ref="AG322:AG385" si="58">IF(G322&lt;23012,IF(H322&gt;41275,1,""),"")</f>
        <v/>
      </c>
    </row>
    <row r="323" spans="1:33" x14ac:dyDescent="0.3">
      <c r="A323" s="2" t="s">
        <v>318</v>
      </c>
      <c r="B323" t="s">
        <v>889</v>
      </c>
      <c r="C323" t="s">
        <v>740</v>
      </c>
      <c r="D323" t="s">
        <v>606</v>
      </c>
      <c r="E323" s="1" t="s">
        <v>410</v>
      </c>
      <c r="F323" s="1" t="s">
        <v>465</v>
      </c>
      <c r="G323" s="7">
        <v>24909</v>
      </c>
      <c r="H323" s="7">
        <v>40941</v>
      </c>
      <c r="I323" s="1" t="s">
        <v>1081</v>
      </c>
      <c r="J323" s="47">
        <v>8</v>
      </c>
      <c r="K323" s="47">
        <v>1</v>
      </c>
      <c r="L323" s="50" t="s">
        <v>1425</v>
      </c>
      <c r="M323" s="6" t="s">
        <v>1281</v>
      </c>
      <c r="N323" s="6" t="s">
        <v>1438</v>
      </c>
      <c r="O323" s="6" t="s">
        <v>1448</v>
      </c>
      <c r="P323" s="12" t="s">
        <v>1056</v>
      </c>
      <c r="Q323" s="15" t="str">
        <f>VLOOKUP(P323,functions!$A$2:$H$69,3,FALSE)</f>
        <v>Team leader Load and Unload</v>
      </c>
      <c r="R323" s="15" t="s">
        <v>1083</v>
      </c>
      <c r="S323" s="17">
        <f>VLOOKUP(P323,functions!$A$2:$H$69,8,FALSE)</f>
        <v>3</v>
      </c>
      <c r="T323" s="17">
        <f t="shared" ca="1" si="55"/>
        <v>6</v>
      </c>
      <c r="U323" s="18">
        <f ca="1">VLOOKUP(T323,'salary scales'!$A$1:$F$10,S323+1,FALSE)</f>
        <v>2025.09</v>
      </c>
      <c r="V323" s="23">
        <f>VLOOKUP(P323,functions!$A$2:$H$69,5,FALSE)</f>
        <v>1</v>
      </c>
      <c r="X323" s="18">
        <f t="shared" ca="1" si="56"/>
        <v>2025.09</v>
      </c>
      <c r="Y323" s="18">
        <f t="shared" ca="1" si="57"/>
        <v>162.00719999999998</v>
      </c>
      <c r="Z323" s="18">
        <f t="shared" ca="1" si="48"/>
        <v>995.87124999999992</v>
      </c>
      <c r="AA323" s="18">
        <f t="shared" ca="1" si="49"/>
        <v>156.94447499999998</v>
      </c>
      <c r="AB323" s="18">
        <f t="shared" ca="1" si="50"/>
        <v>34.42653</v>
      </c>
      <c r="AC323" s="18">
        <f t="shared" ca="1" si="51"/>
        <v>45.362015999999997</v>
      </c>
      <c r="AD323" s="18">
        <f t="shared" ca="1" si="52"/>
        <v>94.166685000000001</v>
      </c>
      <c r="AE323" s="18">
        <f t="shared" ca="1" si="53"/>
        <v>10.935486000000001</v>
      </c>
      <c r="AF323" s="18">
        <f t="shared" ca="1" si="54"/>
        <v>92.283999999999992</v>
      </c>
      <c r="AG323" t="str">
        <f t="shared" si="58"/>
        <v/>
      </c>
    </row>
    <row r="324" spans="1:33" x14ac:dyDescent="0.3">
      <c r="A324" s="2" t="s">
        <v>319</v>
      </c>
      <c r="B324" t="s">
        <v>890</v>
      </c>
      <c r="D324" t="s">
        <v>513</v>
      </c>
      <c r="E324" s="1" t="s">
        <v>410</v>
      </c>
      <c r="F324" s="1" t="s">
        <v>465</v>
      </c>
      <c r="G324" s="7">
        <v>28122</v>
      </c>
      <c r="H324" s="7">
        <v>39690</v>
      </c>
      <c r="I324" s="1" t="s">
        <v>1081</v>
      </c>
      <c r="M324" s="6" t="s">
        <v>1281</v>
      </c>
      <c r="N324" s="6" t="s">
        <v>1435</v>
      </c>
      <c r="O324" s="6" t="s">
        <v>1446</v>
      </c>
      <c r="P324" s="12" t="s">
        <v>1053</v>
      </c>
      <c r="Q324" s="15" t="str">
        <f>VLOOKUP(P324,functions!$A$2:$H$69,3,FALSE)</f>
        <v>Production worker</v>
      </c>
      <c r="R324" s="15"/>
      <c r="S324" s="17">
        <f>VLOOKUP(P324,functions!$A$2:$H$69,8,FALSE)</f>
        <v>2</v>
      </c>
      <c r="T324" s="17">
        <f t="shared" ca="1" si="55"/>
        <v>10</v>
      </c>
      <c r="U324" s="18" t="e">
        <f ca="1">VLOOKUP(T324,'salary scales'!$A$1:$F$10,S324+1,FALSE)</f>
        <v>#N/A</v>
      </c>
      <c r="V324" s="23">
        <f>VLOOKUP(P324,functions!$A$2:$H$69,5,FALSE)</f>
        <v>1.00064</v>
      </c>
      <c r="X324" s="18" t="e">
        <f t="shared" ca="1" si="56"/>
        <v>#N/A</v>
      </c>
      <c r="Y324" s="18" t="e">
        <f t="shared" ca="1" si="57"/>
        <v>#N/A</v>
      </c>
      <c r="Z324" s="18" t="e">
        <f t="shared" ca="1" si="48"/>
        <v>#N/A</v>
      </c>
      <c r="AA324" s="18" t="e">
        <f t="shared" ca="1" si="49"/>
        <v>#N/A</v>
      </c>
      <c r="AB324" s="18" t="e">
        <f t="shared" ca="1" si="50"/>
        <v>#N/A</v>
      </c>
      <c r="AC324" s="18" t="e">
        <f t="shared" ca="1" si="51"/>
        <v>#N/A</v>
      </c>
      <c r="AD324" s="18" t="e">
        <f t="shared" ca="1" si="52"/>
        <v>#N/A</v>
      </c>
      <c r="AE324" s="18" t="e">
        <f t="shared" ca="1" si="53"/>
        <v>#N/A</v>
      </c>
      <c r="AF324" s="18" t="e">
        <f t="shared" ca="1" si="54"/>
        <v>#N/A</v>
      </c>
      <c r="AG324" t="str">
        <f t="shared" si="58"/>
        <v/>
      </c>
    </row>
    <row r="325" spans="1:33" x14ac:dyDescent="0.3">
      <c r="A325" s="2" t="s">
        <v>320</v>
      </c>
      <c r="B325" t="s">
        <v>891</v>
      </c>
      <c r="D325" t="s">
        <v>441</v>
      </c>
      <c r="E325" s="1" t="s">
        <v>410</v>
      </c>
      <c r="F325" s="1" t="s">
        <v>465</v>
      </c>
      <c r="G325" s="7">
        <v>28968</v>
      </c>
      <c r="H325" s="7">
        <v>40410</v>
      </c>
      <c r="I325" s="1" t="s">
        <v>1081</v>
      </c>
      <c r="J325" s="47">
        <v>2</v>
      </c>
      <c r="K325" s="47">
        <v>2</v>
      </c>
      <c r="L325" s="49" t="s">
        <v>1422</v>
      </c>
      <c r="M325" s="6" t="s">
        <v>1281</v>
      </c>
      <c r="N325" s="6" t="s">
        <v>1334</v>
      </c>
      <c r="O325" s="6" t="s">
        <v>1458</v>
      </c>
      <c r="P325" s="12" t="s">
        <v>1029</v>
      </c>
      <c r="Q325" s="15" t="str">
        <f>VLOOKUP(P325,functions!$A$2:$H$69,3,FALSE)</f>
        <v>Purchaser packaging</v>
      </c>
      <c r="R325" s="15"/>
      <c r="S325" s="17">
        <f>VLOOKUP(P325,functions!$A$2:$H$69,8,FALSE)</f>
        <v>2</v>
      </c>
      <c r="T325" s="17">
        <f t="shared" ca="1" si="55"/>
        <v>8</v>
      </c>
      <c r="U325" s="18">
        <f ca="1">VLOOKUP(T325,'salary scales'!$A$1:$F$10,S325+1,FALSE)</f>
        <v>1939.17</v>
      </c>
      <c r="V325" s="23">
        <f>VLOOKUP(P325,functions!$A$2:$H$69,5,FALSE)</f>
        <v>1</v>
      </c>
      <c r="X325" s="18">
        <f t="shared" ca="1" si="56"/>
        <v>1939.17</v>
      </c>
      <c r="Y325" s="18">
        <f t="shared" ca="1" si="57"/>
        <v>155.1336</v>
      </c>
      <c r="Z325" s="18">
        <f t="shared" ref="Z325:Z388" ca="1" si="59">IF(X325&lt;$Z$415,$Z$414*X325,$Z$414*$Z$415)</f>
        <v>995.87124999999992</v>
      </c>
      <c r="AA325" s="18">
        <f t="shared" ref="AA325:AA388" ca="1" si="60">$AA$415*X325</f>
        <v>150.285675</v>
      </c>
      <c r="AB325" s="18">
        <f t="shared" ref="AB325:AB388" ca="1" si="61">$AB$415*X325</f>
        <v>32.965890000000002</v>
      </c>
      <c r="AC325" s="18">
        <f t="shared" ref="AC325:AC388" ca="1" si="62">$AC$415*X325</f>
        <v>43.437407999999998</v>
      </c>
      <c r="AD325" s="18">
        <f t="shared" ref="AD325:AD388" ca="1" si="63">$AD$415*X325</f>
        <v>90.171405000000007</v>
      </c>
      <c r="AE325" s="18">
        <f t="shared" ref="AE325:AE388" ca="1" si="64">$AE$415*X325</f>
        <v>10.471518000000001</v>
      </c>
      <c r="AF325" s="18">
        <f t="shared" ref="AF325:AF388" ca="1" si="65">$AF$415*(X325-(V325*$AF$414))</f>
        <v>83.692000000000007</v>
      </c>
      <c r="AG325" t="str">
        <f t="shared" si="58"/>
        <v/>
      </c>
    </row>
    <row r="326" spans="1:33" x14ac:dyDescent="0.3">
      <c r="A326" s="2" t="s">
        <v>321</v>
      </c>
      <c r="B326" t="s">
        <v>896</v>
      </c>
      <c r="C326" t="s">
        <v>743</v>
      </c>
      <c r="D326" t="s">
        <v>499</v>
      </c>
      <c r="E326" s="1" t="s">
        <v>410</v>
      </c>
      <c r="F326" s="1" t="s">
        <v>465</v>
      </c>
      <c r="G326" s="7">
        <v>26949</v>
      </c>
      <c r="H326" s="7">
        <v>39703</v>
      </c>
      <c r="I326" s="1" t="s">
        <v>1081</v>
      </c>
      <c r="M326" s="6" t="s">
        <v>1281</v>
      </c>
      <c r="N326" s="6" t="s">
        <v>1435</v>
      </c>
      <c r="O326" s="6" t="s">
        <v>1443</v>
      </c>
      <c r="P326" s="12" t="s">
        <v>1052</v>
      </c>
      <c r="Q326" s="15" t="str">
        <f>VLOOKUP(P326,functions!$A$2:$H$69,3,FALSE)</f>
        <v>Team leader</v>
      </c>
      <c r="R326" s="15" t="s">
        <v>1083</v>
      </c>
      <c r="S326" s="17">
        <f>VLOOKUP(P326,functions!$A$2:$H$69,8,FALSE)</f>
        <v>3</v>
      </c>
      <c r="T326" s="17">
        <f t="shared" ca="1" si="55"/>
        <v>10</v>
      </c>
      <c r="U326" s="18" t="e">
        <f ca="1">VLOOKUP(T326,'salary scales'!$A$1:$F$10,S326+1,FALSE)</f>
        <v>#N/A</v>
      </c>
      <c r="V326" s="23">
        <f>VLOOKUP(P326,functions!$A$2:$H$69,5,FALSE)</f>
        <v>1.00064</v>
      </c>
      <c r="X326" s="18" t="e">
        <f t="shared" ca="1" si="56"/>
        <v>#N/A</v>
      </c>
      <c r="Y326" s="18" t="e">
        <f t="shared" ca="1" si="57"/>
        <v>#N/A</v>
      </c>
      <c r="Z326" s="18" t="e">
        <f t="shared" ca="1" si="59"/>
        <v>#N/A</v>
      </c>
      <c r="AA326" s="18" t="e">
        <f t="shared" ca="1" si="60"/>
        <v>#N/A</v>
      </c>
      <c r="AB326" s="18" t="e">
        <f t="shared" ca="1" si="61"/>
        <v>#N/A</v>
      </c>
      <c r="AC326" s="18" t="e">
        <f t="shared" ca="1" si="62"/>
        <v>#N/A</v>
      </c>
      <c r="AD326" s="18" t="e">
        <f t="shared" ca="1" si="63"/>
        <v>#N/A</v>
      </c>
      <c r="AE326" s="18" t="e">
        <f t="shared" ca="1" si="64"/>
        <v>#N/A</v>
      </c>
      <c r="AF326" s="18" t="e">
        <f t="shared" ca="1" si="65"/>
        <v>#N/A</v>
      </c>
      <c r="AG326" t="str">
        <f t="shared" si="58"/>
        <v/>
      </c>
    </row>
    <row r="327" spans="1:33" x14ac:dyDescent="0.3">
      <c r="A327" s="2" t="s">
        <v>322</v>
      </c>
      <c r="B327" t="s">
        <v>896</v>
      </c>
      <c r="C327" t="s">
        <v>743</v>
      </c>
      <c r="D327" t="s">
        <v>610</v>
      </c>
      <c r="E327" s="1" t="s">
        <v>410</v>
      </c>
      <c r="F327" s="1" t="s">
        <v>465</v>
      </c>
      <c r="G327" s="7">
        <v>30114</v>
      </c>
      <c r="H327" s="7">
        <v>39353</v>
      </c>
      <c r="I327" s="1" t="s">
        <v>1420</v>
      </c>
      <c r="J327" s="47">
        <v>496</v>
      </c>
      <c r="K327" s="47">
        <v>1</v>
      </c>
      <c r="L327" s="49" t="s">
        <v>1422</v>
      </c>
      <c r="M327" s="6" t="s">
        <v>1281</v>
      </c>
      <c r="N327" s="6" t="s">
        <v>1435</v>
      </c>
      <c r="O327" s="6" t="s">
        <v>1446</v>
      </c>
      <c r="P327" s="12" t="s">
        <v>1053</v>
      </c>
      <c r="Q327" s="15" t="str">
        <f>VLOOKUP(P327,functions!$A$2:$H$69,3,FALSE)</f>
        <v>Production worker</v>
      </c>
      <c r="R327" s="15"/>
      <c r="S327" s="17">
        <f>VLOOKUP(P327,functions!$A$2:$H$69,8,FALSE)</f>
        <v>2</v>
      </c>
      <c r="T327" s="17">
        <f t="shared" ca="1" si="55"/>
        <v>11</v>
      </c>
      <c r="U327" s="18" t="e">
        <f ca="1">VLOOKUP(T327,'salary scales'!$A$1:$F$10,S327+1,FALSE)</f>
        <v>#N/A</v>
      </c>
      <c r="V327" s="23">
        <f>VLOOKUP(P327,functions!$A$2:$H$69,5,FALSE)</f>
        <v>1.00064</v>
      </c>
      <c r="X327" s="18" t="e">
        <f t="shared" ca="1" si="56"/>
        <v>#N/A</v>
      </c>
      <c r="Y327" s="18" t="e">
        <f t="shared" ca="1" si="57"/>
        <v>#N/A</v>
      </c>
      <c r="Z327" s="18" t="e">
        <f t="shared" ca="1" si="59"/>
        <v>#N/A</v>
      </c>
      <c r="AA327" s="18" t="e">
        <f t="shared" ca="1" si="60"/>
        <v>#N/A</v>
      </c>
      <c r="AB327" s="18" t="e">
        <f t="shared" ca="1" si="61"/>
        <v>#N/A</v>
      </c>
      <c r="AC327" s="18" t="e">
        <f t="shared" ca="1" si="62"/>
        <v>#N/A</v>
      </c>
      <c r="AD327" s="18" t="e">
        <f t="shared" ca="1" si="63"/>
        <v>#N/A</v>
      </c>
      <c r="AE327" s="18" t="e">
        <f t="shared" ca="1" si="64"/>
        <v>#N/A</v>
      </c>
      <c r="AF327" s="18" t="e">
        <f t="shared" ca="1" si="65"/>
        <v>#N/A</v>
      </c>
      <c r="AG327" t="str">
        <f t="shared" si="58"/>
        <v/>
      </c>
    </row>
    <row r="328" spans="1:33" x14ac:dyDescent="0.3">
      <c r="A328" s="2" t="s">
        <v>323</v>
      </c>
      <c r="B328" t="s">
        <v>897</v>
      </c>
      <c r="C328" t="s">
        <v>743</v>
      </c>
      <c r="D328" t="s">
        <v>611</v>
      </c>
      <c r="E328" s="1" t="s">
        <v>410</v>
      </c>
      <c r="F328" s="1" t="s">
        <v>465</v>
      </c>
      <c r="G328" s="7">
        <v>20462</v>
      </c>
      <c r="H328" s="7">
        <v>39263</v>
      </c>
      <c r="M328" s="6" t="s">
        <v>1281</v>
      </c>
      <c r="N328" s="6" t="s">
        <v>1335</v>
      </c>
      <c r="O328" s="6" t="s">
        <v>1445</v>
      </c>
      <c r="P328" s="12" t="s">
        <v>1021</v>
      </c>
      <c r="Q328" s="15" t="str">
        <f>VLOOKUP(P328,functions!$A$2:$H$69,3,FALSE)</f>
        <v>In-house sales employee</v>
      </c>
      <c r="R328" s="15"/>
      <c r="S328" s="17">
        <f>VLOOKUP(P328,functions!$A$2:$H$69,8,FALSE)</f>
        <v>3</v>
      </c>
      <c r="T328" s="17">
        <f t="shared" ca="1" si="55"/>
        <v>11</v>
      </c>
      <c r="U328" s="18" t="e">
        <f ca="1">VLOOKUP(T328,'salary scales'!$A$1:$F$10,S328+1,FALSE)</f>
        <v>#N/A</v>
      </c>
      <c r="V328" s="23">
        <f>VLOOKUP(P328,functions!$A$2:$H$69,5,FALSE)</f>
        <v>0.6</v>
      </c>
      <c r="X328" s="18" t="e">
        <f t="shared" ca="1" si="56"/>
        <v>#N/A</v>
      </c>
      <c r="Y328" s="18" t="e">
        <f t="shared" ca="1" si="57"/>
        <v>#N/A</v>
      </c>
      <c r="Z328" s="18" t="e">
        <f t="shared" ca="1" si="59"/>
        <v>#N/A</v>
      </c>
      <c r="AA328" s="18" t="e">
        <f t="shared" ca="1" si="60"/>
        <v>#N/A</v>
      </c>
      <c r="AB328" s="18" t="e">
        <f t="shared" ca="1" si="61"/>
        <v>#N/A</v>
      </c>
      <c r="AC328" s="18" t="e">
        <f t="shared" ca="1" si="62"/>
        <v>#N/A</v>
      </c>
      <c r="AD328" s="18" t="e">
        <f t="shared" ca="1" si="63"/>
        <v>#N/A</v>
      </c>
      <c r="AE328" s="18" t="e">
        <f t="shared" ca="1" si="64"/>
        <v>#N/A</v>
      </c>
      <c r="AF328" s="18" t="e">
        <f t="shared" ca="1" si="65"/>
        <v>#N/A</v>
      </c>
      <c r="AG328" t="str">
        <f t="shared" si="58"/>
        <v/>
      </c>
    </row>
    <row r="329" spans="1:33" x14ac:dyDescent="0.3">
      <c r="A329" s="2" t="s">
        <v>324</v>
      </c>
      <c r="B329" t="s">
        <v>780</v>
      </c>
      <c r="D329" t="s">
        <v>678</v>
      </c>
      <c r="E329" s="1" t="s">
        <v>1467</v>
      </c>
      <c r="F329" s="1" t="s">
        <v>468</v>
      </c>
      <c r="G329" s="7">
        <v>28964</v>
      </c>
      <c r="H329" s="7">
        <v>40379</v>
      </c>
      <c r="I329" s="1" t="s">
        <v>1081</v>
      </c>
      <c r="M329" s="6" t="s">
        <v>1281</v>
      </c>
      <c r="N329" s="6" t="s">
        <v>1435</v>
      </c>
      <c r="O329" s="6" t="s">
        <v>1446</v>
      </c>
      <c r="P329" s="12" t="s">
        <v>1054</v>
      </c>
      <c r="Q329" s="15" t="str">
        <f>VLOOKUP(P329,functions!$A$2:$H$69,3,FALSE)</f>
        <v>Production assistant</v>
      </c>
      <c r="R329" s="15"/>
      <c r="S329" s="17">
        <f>VLOOKUP(P329,functions!$A$2:$H$69,8,FALSE)</f>
        <v>1</v>
      </c>
      <c r="T329" s="17">
        <f t="shared" ca="1" si="55"/>
        <v>8</v>
      </c>
      <c r="U329" s="18">
        <f ca="1">VLOOKUP(T329,'salary scales'!$A$1:$F$10,S329+1,FALSE)</f>
        <v>1861.13</v>
      </c>
      <c r="V329" s="23">
        <f>VLOOKUP(P329,functions!$A$2:$H$69,5,FALSE)</f>
        <v>1.00064</v>
      </c>
      <c r="X329" s="18">
        <f t="shared" ca="1" si="56"/>
        <v>1862.3211232000001</v>
      </c>
      <c r="Y329" s="18">
        <f t="shared" ca="1" si="57"/>
        <v>148.98568985600002</v>
      </c>
      <c r="Z329" s="18">
        <f t="shared" ca="1" si="59"/>
        <v>995.87124999999992</v>
      </c>
      <c r="AA329" s="18">
        <f t="shared" ca="1" si="60"/>
        <v>144.32988704800002</v>
      </c>
      <c r="AB329" s="18">
        <f t="shared" ca="1" si="61"/>
        <v>31.659459094400002</v>
      </c>
      <c r="AC329" s="18">
        <f t="shared" ca="1" si="62"/>
        <v>41.715993159680004</v>
      </c>
      <c r="AD329" s="18">
        <f t="shared" ca="1" si="63"/>
        <v>86.597932228800005</v>
      </c>
      <c r="AE329" s="18">
        <f t="shared" ca="1" si="64"/>
        <v>10.056534065280001</v>
      </c>
      <c r="AF329" s="18">
        <f t="shared" ca="1" si="65"/>
        <v>75.936568320000021</v>
      </c>
      <c r="AG329" t="str">
        <f t="shared" si="58"/>
        <v/>
      </c>
    </row>
    <row r="330" spans="1:33" x14ac:dyDescent="0.3">
      <c r="A330" s="2" t="s">
        <v>325</v>
      </c>
      <c r="B330" t="s">
        <v>780</v>
      </c>
      <c r="D330" t="s">
        <v>445</v>
      </c>
      <c r="E330" s="1" t="s">
        <v>410</v>
      </c>
      <c r="F330" s="1" t="s">
        <v>465</v>
      </c>
      <c r="G330" s="7">
        <v>33995</v>
      </c>
      <c r="H330" s="7">
        <v>41076</v>
      </c>
      <c r="I330" s="1" t="s">
        <v>1081</v>
      </c>
      <c r="J330" s="47">
        <v>4</v>
      </c>
      <c r="K330" s="47">
        <v>2</v>
      </c>
      <c r="L330" s="49" t="s">
        <v>1422</v>
      </c>
      <c r="M330" s="6" t="s">
        <v>1283</v>
      </c>
      <c r="N330" s="6" t="s">
        <v>1440</v>
      </c>
      <c r="O330" s="6" t="s">
        <v>1466</v>
      </c>
      <c r="P330" s="12" t="s">
        <v>1053</v>
      </c>
      <c r="Q330" s="15" t="str">
        <f>VLOOKUP(P330,functions!$A$2:$H$69,3,FALSE)</f>
        <v>Production worker</v>
      </c>
      <c r="R330" s="15"/>
      <c r="S330" s="17">
        <f>VLOOKUP(P330,functions!$A$2:$H$69,8,FALSE)</f>
        <v>2</v>
      </c>
      <c r="T330" s="17">
        <f t="shared" ca="1" si="55"/>
        <v>6</v>
      </c>
      <c r="U330" s="18">
        <f ca="1">VLOOKUP(T330,'salary scales'!$A$1:$F$10,S330+1,FALSE)</f>
        <v>1939.17</v>
      </c>
      <c r="V330" s="23">
        <f>VLOOKUP(P330,functions!$A$2:$H$69,5,FALSE)</f>
        <v>1.00064</v>
      </c>
      <c r="X330" s="18">
        <f t="shared" ca="1" si="56"/>
        <v>1940.4110688000001</v>
      </c>
      <c r="Y330" s="18">
        <f t="shared" ca="1" si="57"/>
        <v>155.232885504</v>
      </c>
      <c r="Z330" s="18">
        <f t="shared" ca="1" si="59"/>
        <v>995.87124999999992</v>
      </c>
      <c r="AA330" s="18">
        <f t="shared" ca="1" si="60"/>
        <v>150.38185783200001</v>
      </c>
      <c r="AB330" s="18">
        <f t="shared" ca="1" si="61"/>
        <v>32.986988169600004</v>
      </c>
      <c r="AC330" s="18">
        <f t="shared" ca="1" si="62"/>
        <v>43.465207941119999</v>
      </c>
      <c r="AD330" s="18">
        <f t="shared" ca="1" si="63"/>
        <v>90.229114699199997</v>
      </c>
      <c r="AE330" s="18">
        <f t="shared" ca="1" si="64"/>
        <v>10.478219771520001</v>
      </c>
      <c r="AF330" s="18">
        <f t="shared" ca="1" si="65"/>
        <v>83.745562880000023</v>
      </c>
      <c r="AG330" t="str">
        <f t="shared" si="58"/>
        <v/>
      </c>
    </row>
    <row r="331" spans="1:33" x14ac:dyDescent="0.3">
      <c r="A331" s="2" t="s">
        <v>326</v>
      </c>
      <c r="B331" t="s">
        <v>780</v>
      </c>
      <c r="D331" t="s">
        <v>444</v>
      </c>
      <c r="E331" s="1" t="s">
        <v>410</v>
      </c>
      <c r="F331" s="1" t="s">
        <v>465</v>
      </c>
      <c r="G331" s="7">
        <v>33453</v>
      </c>
      <c r="H331" s="7">
        <v>41108</v>
      </c>
      <c r="I331" s="1" t="s">
        <v>1081</v>
      </c>
      <c r="J331" s="47">
        <v>3</v>
      </c>
      <c r="K331" s="47">
        <v>1</v>
      </c>
      <c r="L331" s="49" t="s">
        <v>1422</v>
      </c>
      <c r="M331" s="6" t="s">
        <v>1281</v>
      </c>
      <c r="N331" s="6" t="s">
        <v>1435</v>
      </c>
      <c r="O331" s="6" t="s">
        <v>1446</v>
      </c>
      <c r="P331" s="12" t="s">
        <v>1053</v>
      </c>
      <c r="Q331" s="15" t="str">
        <f>VLOOKUP(P331,functions!$A$2:$H$69,3,FALSE)</f>
        <v>Production worker</v>
      </c>
      <c r="R331" s="15" t="s">
        <v>1082</v>
      </c>
      <c r="S331" s="17">
        <f>VLOOKUP(P331,functions!$A$2:$H$69,8,FALSE)</f>
        <v>2</v>
      </c>
      <c r="T331" s="17">
        <f t="shared" ca="1" si="55"/>
        <v>6</v>
      </c>
      <c r="U331" s="18">
        <f ca="1">VLOOKUP(T331,'salary scales'!$A$1:$F$10,S331+1,FALSE)</f>
        <v>1939.17</v>
      </c>
      <c r="V331" s="23">
        <f>VLOOKUP(P331,functions!$A$2:$H$69,5,FALSE)</f>
        <v>1.00064</v>
      </c>
      <c r="X331" s="18">
        <f t="shared" ca="1" si="56"/>
        <v>1940.4110688000001</v>
      </c>
      <c r="Y331" s="18">
        <f t="shared" ca="1" si="57"/>
        <v>155.232885504</v>
      </c>
      <c r="Z331" s="18">
        <f t="shared" ca="1" si="59"/>
        <v>995.87124999999992</v>
      </c>
      <c r="AA331" s="18">
        <f t="shared" ca="1" si="60"/>
        <v>150.38185783200001</v>
      </c>
      <c r="AB331" s="18">
        <f t="shared" ca="1" si="61"/>
        <v>32.986988169600004</v>
      </c>
      <c r="AC331" s="18">
        <f t="shared" ca="1" si="62"/>
        <v>43.465207941119999</v>
      </c>
      <c r="AD331" s="18">
        <f t="shared" ca="1" si="63"/>
        <v>90.229114699199997</v>
      </c>
      <c r="AE331" s="18">
        <f t="shared" ca="1" si="64"/>
        <v>10.478219771520001</v>
      </c>
      <c r="AF331" s="18">
        <f t="shared" ca="1" si="65"/>
        <v>83.745562880000023</v>
      </c>
      <c r="AG331" t="str">
        <f t="shared" si="58"/>
        <v/>
      </c>
    </row>
    <row r="332" spans="1:33" x14ac:dyDescent="0.3">
      <c r="A332" s="2" t="s">
        <v>327</v>
      </c>
      <c r="B332" t="s">
        <v>949</v>
      </c>
      <c r="D332" t="s">
        <v>590</v>
      </c>
      <c r="E332" s="1" t="s">
        <v>410</v>
      </c>
      <c r="F332" s="1" t="s">
        <v>465</v>
      </c>
      <c r="G332" s="7">
        <v>23690</v>
      </c>
      <c r="H332" s="7">
        <v>40201</v>
      </c>
      <c r="I332" s="1" t="s">
        <v>1081</v>
      </c>
      <c r="J332" s="47">
        <v>1</v>
      </c>
      <c r="K332" s="47">
        <v>1</v>
      </c>
      <c r="L332" s="49" t="s">
        <v>1422</v>
      </c>
      <c r="M332" s="6" t="s">
        <v>1281</v>
      </c>
      <c r="N332" s="6" t="s">
        <v>1435</v>
      </c>
      <c r="O332" s="6" t="s">
        <v>1466</v>
      </c>
      <c r="P332" s="12" t="s">
        <v>1053</v>
      </c>
      <c r="Q332" s="15" t="str">
        <f>VLOOKUP(P332,functions!$A$2:$H$69,3,FALSE)</f>
        <v>Production worker</v>
      </c>
      <c r="R332" s="15"/>
      <c r="S332" s="17">
        <f>VLOOKUP(P332,functions!$A$2:$H$69,8,FALSE)</f>
        <v>2</v>
      </c>
      <c r="T332" s="17">
        <f t="shared" ca="1" si="55"/>
        <v>8</v>
      </c>
      <c r="U332" s="18">
        <f ca="1">VLOOKUP(T332,'salary scales'!$A$1:$F$10,S332+1,FALSE)</f>
        <v>1939.17</v>
      </c>
      <c r="V332" s="23">
        <f>VLOOKUP(P332,functions!$A$2:$H$69,5,FALSE)</f>
        <v>1.00064</v>
      </c>
      <c r="X332" s="18">
        <f t="shared" ca="1" si="56"/>
        <v>1940.4110688000001</v>
      </c>
      <c r="Y332" s="18">
        <f t="shared" ca="1" si="57"/>
        <v>155.232885504</v>
      </c>
      <c r="Z332" s="18">
        <f t="shared" ca="1" si="59"/>
        <v>995.87124999999992</v>
      </c>
      <c r="AA332" s="18">
        <f t="shared" ca="1" si="60"/>
        <v>150.38185783200001</v>
      </c>
      <c r="AB332" s="18">
        <f t="shared" ca="1" si="61"/>
        <v>32.986988169600004</v>
      </c>
      <c r="AC332" s="18">
        <f t="shared" ca="1" si="62"/>
        <v>43.465207941119999</v>
      </c>
      <c r="AD332" s="18">
        <f t="shared" ca="1" si="63"/>
        <v>90.229114699199997</v>
      </c>
      <c r="AE332" s="18">
        <f t="shared" ca="1" si="64"/>
        <v>10.478219771520001</v>
      </c>
      <c r="AF332" s="18">
        <f t="shared" ca="1" si="65"/>
        <v>83.745562880000023</v>
      </c>
      <c r="AG332" t="str">
        <f t="shared" si="58"/>
        <v/>
      </c>
    </row>
    <row r="333" spans="1:33" x14ac:dyDescent="0.3">
      <c r="A333" s="2" t="s">
        <v>328</v>
      </c>
      <c r="B333" t="s">
        <v>973</v>
      </c>
      <c r="D333" t="s">
        <v>640</v>
      </c>
      <c r="E333" s="1" t="s">
        <v>410</v>
      </c>
      <c r="F333" s="1" t="s">
        <v>465</v>
      </c>
      <c r="G333" s="7">
        <v>32778</v>
      </c>
      <c r="H333" s="7">
        <v>41527</v>
      </c>
      <c r="I333" s="1" t="s">
        <v>1081</v>
      </c>
      <c r="M333" s="6" t="s">
        <v>1281</v>
      </c>
      <c r="N333" s="6" t="s">
        <v>1438</v>
      </c>
      <c r="O333" s="6" t="s">
        <v>1448</v>
      </c>
      <c r="P333" s="12" t="s">
        <v>1060</v>
      </c>
      <c r="Q333" s="15" t="str">
        <f>VLOOKUP(P333,functions!$A$2:$H$69,3,FALSE)</f>
        <v>Logistics employee loading and unloading</v>
      </c>
      <c r="R333" s="15"/>
      <c r="S333" s="17">
        <f>VLOOKUP(P333,functions!$A$2:$H$69,8,FALSE)</f>
        <v>1</v>
      </c>
      <c r="T333" s="17">
        <f t="shared" ca="1" si="55"/>
        <v>5</v>
      </c>
      <c r="U333" s="18">
        <f ca="1">VLOOKUP(T333,'salary scales'!$A$1:$F$10,S333+1,FALSE)</f>
        <v>1829.7</v>
      </c>
      <c r="V333" s="23">
        <f>VLOOKUP(P333,functions!$A$2:$H$69,5,FALSE)</f>
        <v>1</v>
      </c>
      <c r="X333" s="18">
        <f t="shared" ca="1" si="56"/>
        <v>1829.7</v>
      </c>
      <c r="Y333" s="18">
        <f t="shared" ca="1" si="57"/>
        <v>146.376</v>
      </c>
      <c r="Z333" s="18">
        <f t="shared" ca="1" si="59"/>
        <v>995.87124999999992</v>
      </c>
      <c r="AA333" s="18">
        <f t="shared" ca="1" si="60"/>
        <v>141.80175</v>
      </c>
      <c r="AB333" s="18">
        <f t="shared" ca="1" si="61"/>
        <v>31.104900000000004</v>
      </c>
      <c r="AC333" s="18">
        <f t="shared" ca="1" si="62"/>
        <v>40.985280000000003</v>
      </c>
      <c r="AD333" s="18">
        <f t="shared" ca="1" si="63"/>
        <v>85.081050000000005</v>
      </c>
      <c r="AE333" s="18">
        <f t="shared" ca="1" si="64"/>
        <v>9.8803800000000006</v>
      </c>
      <c r="AF333" s="18">
        <f t="shared" ca="1" si="65"/>
        <v>72.745000000000005</v>
      </c>
      <c r="AG333" t="str">
        <f t="shared" si="58"/>
        <v/>
      </c>
    </row>
    <row r="334" spans="1:33" x14ac:dyDescent="0.3">
      <c r="A334" s="2" t="s">
        <v>329</v>
      </c>
      <c r="B334" t="s">
        <v>973</v>
      </c>
      <c r="D334" t="s">
        <v>641</v>
      </c>
      <c r="E334" s="1" t="s">
        <v>410</v>
      </c>
      <c r="F334" s="1" t="s">
        <v>465</v>
      </c>
      <c r="G334" s="7">
        <v>31196</v>
      </c>
      <c r="H334" s="7">
        <v>41156</v>
      </c>
      <c r="I334" s="1" t="s">
        <v>1081</v>
      </c>
      <c r="J334" s="47">
        <v>3</v>
      </c>
      <c r="K334" s="47">
        <v>1</v>
      </c>
      <c r="L334" s="49" t="s">
        <v>1422</v>
      </c>
      <c r="M334" s="6" t="s">
        <v>1281</v>
      </c>
      <c r="N334" s="6" t="s">
        <v>1438</v>
      </c>
      <c r="O334" s="6" t="s">
        <v>1448</v>
      </c>
      <c r="P334" s="12" t="s">
        <v>1060</v>
      </c>
      <c r="Q334" s="15" t="str">
        <f>VLOOKUP(P334,functions!$A$2:$H$69,3,FALSE)</f>
        <v>Logistics employee loading and unloading</v>
      </c>
      <c r="R334" s="15"/>
      <c r="S334" s="17">
        <f>VLOOKUP(P334,functions!$A$2:$H$69,8,FALSE)</f>
        <v>1</v>
      </c>
      <c r="T334" s="17">
        <f t="shared" ca="1" si="55"/>
        <v>6</v>
      </c>
      <c r="U334" s="18">
        <f ca="1">VLOOKUP(T334,'salary scales'!$A$1:$F$10,S334+1,FALSE)</f>
        <v>1861.13</v>
      </c>
      <c r="V334" s="23">
        <f>VLOOKUP(P334,functions!$A$2:$H$69,5,FALSE)</f>
        <v>1</v>
      </c>
      <c r="X334" s="18">
        <f t="shared" ca="1" si="56"/>
        <v>1861.13</v>
      </c>
      <c r="Y334" s="18">
        <f t="shared" ca="1" si="57"/>
        <v>148.8904</v>
      </c>
      <c r="Z334" s="18">
        <f t="shared" ca="1" si="59"/>
        <v>995.87124999999992</v>
      </c>
      <c r="AA334" s="18">
        <f t="shared" ca="1" si="60"/>
        <v>144.23757500000002</v>
      </c>
      <c r="AB334" s="18">
        <f t="shared" ca="1" si="61"/>
        <v>31.639210000000006</v>
      </c>
      <c r="AC334" s="18">
        <f t="shared" ca="1" si="62"/>
        <v>41.689312000000001</v>
      </c>
      <c r="AD334" s="18">
        <f t="shared" ca="1" si="63"/>
        <v>86.542545000000004</v>
      </c>
      <c r="AE334" s="18">
        <f t="shared" ca="1" si="64"/>
        <v>10.050102000000001</v>
      </c>
      <c r="AF334" s="18">
        <f t="shared" ca="1" si="65"/>
        <v>75.888000000000019</v>
      </c>
      <c r="AG334" t="str">
        <f t="shared" si="58"/>
        <v/>
      </c>
    </row>
    <row r="335" spans="1:33" x14ac:dyDescent="0.3">
      <c r="A335" s="2" t="s">
        <v>330</v>
      </c>
      <c r="B335" t="s">
        <v>793</v>
      </c>
      <c r="C335" t="s">
        <v>741</v>
      </c>
      <c r="D335" t="s">
        <v>686</v>
      </c>
      <c r="E335" s="1" t="s">
        <v>1467</v>
      </c>
      <c r="F335" s="1" t="s">
        <v>465</v>
      </c>
      <c r="G335" s="7">
        <v>20534</v>
      </c>
      <c r="H335" s="7">
        <v>39322</v>
      </c>
      <c r="I335" s="1" t="s">
        <v>1081</v>
      </c>
      <c r="M335" s="6" t="s">
        <v>1283</v>
      </c>
      <c r="N335" s="6" t="s">
        <v>1440</v>
      </c>
      <c r="O335" s="6" t="s">
        <v>1450</v>
      </c>
      <c r="P335" s="12" t="s">
        <v>1054</v>
      </c>
      <c r="Q335" s="15" t="str">
        <f>VLOOKUP(P335,functions!$A$2:$H$69,3,FALSE)</f>
        <v>Production assistant</v>
      </c>
      <c r="R335" s="15"/>
      <c r="S335" s="17">
        <f>VLOOKUP(P335,functions!$A$2:$H$69,8,FALSE)</f>
        <v>1</v>
      </c>
      <c r="T335" s="17">
        <f t="shared" ca="1" si="55"/>
        <v>11</v>
      </c>
      <c r="U335" s="18" t="e">
        <f ca="1">VLOOKUP(T335,'salary scales'!$A$1:$F$10,S335+1,FALSE)</f>
        <v>#N/A</v>
      </c>
      <c r="V335" s="23">
        <f>VLOOKUP(P335,functions!$A$2:$H$69,5,FALSE)</f>
        <v>1.00064</v>
      </c>
      <c r="X335" s="18" t="e">
        <f t="shared" ca="1" si="56"/>
        <v>#N/A</v>
      </c>
      <c r="Y335" s="18" t="e">
        <f t="shared" ca="1" si="57"/>
        <v>#N/A</v>
      </c>
      <c r="Z335" s="18" t="e">
        <f t="shared" ca="1" si="59"/>
        <v>#N/A</v>
      </c>
      <c r="AA335" s="18" t="e">
        <f t="shared" ca="1" si="60"/>
        <v>#N/A</v>
      </c>
      <c r="AB335" s="18" t="e">
        <f t="shared" ca="1" si="61"/>
        <v>#N/A</v>
      </c>
      <c r="AC335" s="18" t="e">
        <f t="shared" ca="1" si="62"/>
        <v>#N/A</v>
      </c>
      <c r="AD335" s="18" t="e">
        <f t="shared" ca="1" si="63"/>
        <v>#N/A</v>
      </c>
      <c r="AE335" s="18" t="e">
        <f t="shared" ca="1" si="64"/>
        <v>#N/A</v>
      </c>
      <c r="AF335" s="18" t="e">
        <f t="shared" ca="1" si="65"/>
        <v>#N/A</v>
      </c>
      <c r="AG335" t="str">
        <f t="shared" si="58"/>
        <v/>
      </c>
    </row>
    <row r="336" spans="1:33" x14ac:dyDescent="0.3">
      <c r="A336" s="2" t="s">
        <v>331</v>
      </c>
      <c r="B336" t="s">
        <v>801</v>
      </c>
      <c r="D336" t="s">
        <v>457</v>
      </c>
      <c r="E336" s="1" t="s">
        <v>410</v>
      </c>
      <c r="F336" s="1" t="s">
        <v>465</v>
      </c>
      <c r="G336" s="7">
        <v>22736</v>
      </c>
      <c r="H336" s="7">
        <v>41441</v>
      </c>
      <c r="I336" s="1" t="s">
        <v>1081</v>
      </c>
      <c r="J336" s="47">
        <v>1</v>
      </c>
      <c r="K336" s="47">
        <v>1</v>
      </c>
      <c r="L336" s="49" t="s">
        <v>1424</v>
      </c>
      <c r="M336" s="6" t="s">
        <v>1281</v>
      </c>
      <c r="N336" s="6" t="s">
        <v>1435</v>
      </c>
      <c r="O336" s="6" t="s">
        <v>1464</v>
      </c>
      <c r="P336" s="12" t="s">
        <v>1051</v>
      </c>
      <c r="Q336" s="15" t="str">
        <f>VLOOKUP(P336,functions!$A$2:$H$69,3,FALSE)</f>
        <v>Planner</v>
      </c>
      <c r="R336" s="15"/>
      <c r="S336" s="17">
        <f>VLOOKUP(P336,functions!$A$2:$H$69,8,FALSE)</f>
        <v>3</v>
      </c>
      <c r="T336" s="17">
        <f t="shared" ca="1" si="55"/>
        <v>5</v>
      </c>
      <c r="U336" s="18">
        <f ca="1">VLOOKUP(T336,'salary scales'!$A$1:$F$10,S336+1,FALSE)</f>
        <v>1975.67</v>
      </c>
      <c r="V336" s="23">
        <f>VLOOKUP(P336,functions!$A$2:$H$69,5,FALSE)</f>
        <v>1</v>
      </c>
      <c r="X336" s="18">
        <f t="shared" ca="1" si="56"/>
        <v>1975.67</v>
      </c>
      <c r="Y336" s="18">
        <f t="shared" ca="1" si="57"/>
        <v>158.05360000000002</v>
      </c>
      <c r="Z336" s="18">
        <f t="shared" ca="1" si="59"/>
        <v>995.87124999999992</v>
      </c>
      <c r="AA336" s="18">
        <f t="shared" ca="1" si="60"/>
        <v>153.11442500000001</v>
      </c>
      <c r="AB336" s="18">
        <f t="shared" ca="1" si="61"/>
        <v>33.586390000000002</v>
      </c>
      <c r="AC336" s="18">
        <f t="shared" ca="1" si="62"/>
        <v>44.255008000000004</v>
      </c>
      <c r="AD336" s="18">
        <f t="shared" ca="1" si="63"/>
        <v>91.868655000000004</v>
      </c>
      <c r="AE336" s="18">
        <f t="shared" ca="1" si="64"/>
        <v>10.668618</v>
      </c>
      <c r="AF336" s="18">
        <f t="shared" ca="1" si="65"/>
        <v>87.342000000000013</v>
      </c>
      <c r="AG336">
        <f t="shared" si="58"/>
        <v>1</v>
      </c>
    </row>
    <row r="337" spans="1:33" x14ac:dyDescent="0.3">
      <c r="A337" s="2" t="s">
        <v>332</v>
      </c>
      <c r="B337" t="s">
        <v>764</v>
      </c>
      <c r="C337" t="s">
        <v>743</v>
      </c>
      <c r="D337" t="s">
        <v>669</v>
      </c>
      <c r="E337" s="1" t="s">
        <v>1467</v>
      </c>
      <c r="F337" s="1" t="s">
        <v>465</v>
      </c>
      <c r="G337" s="7">
        <v>28876</v>
      </c>
      <c r="H337" s="7">
        <v>39676</v>
      </c>
      <c r="I337" s="1" t="s">
        <v>1081</v>
      </c>
      <c r="M337" s="6" t="s">
        <v>1281</v>
      </c>
      <c r="N337" s="6" t="s">
        <v>1435</v>
      </c>
      <c r="O337" s="6" t="s">
        <v>1446</v>
      </c>
      <c r="P337" s="12" t="s">
        <v>1054</v>
      </c>
      <c r="Q337" s="15" t="str">
        <f>VLOOKUP(P337,functions!$A$2:$H$69,3,FALSE)</f>
        <v>Production assistant</v>
      </c>
      <c r="R337" s="15"/>
      <c r="S337" s="17">
        <f>VLOOKUP(P337,functions!$A$2:$H$69,8,FALSE)</f>
        <v>1</v>
      </c>
      <c r="T337" s="17">
        <f t="shared" ca="1" si="55"/>
        <v>10</v>
      </c>
      <c r="U337" s="18" t="e">
        <f ca="1">VLOOKUP(T337,'salary scales'!$A$1:$F$10,S337+1,FALSE)</f>
        <v>#N/A</v>
      </c>
      <c r="V337" s="23">
        <f>VLOOKUP(P337,functions!$A$2:$H$69,5,FALSE)</f>
        <v>1.00064</v>
      </c>
      <c r="X337" s="18" t="e">
        <f t="shared" ca="1" si="56"/>
        <v>#N/A</v>
      </c>
      <c r="Y337" s="18" t="e">
        <f t="shared" ca="1" si="57"/>
        <v>#N/A</v>
      </c>
      <c r="Z337" s="18" t="e">
        <f t="shared" ca="1" si="59"/>
        <v>#N/A</v>
      </c>
      <c r="AA337" s="18" t="e">
        <f t="shared" ca="1" si="60"/>
        <v>#N/A</v>
      </c>
      <c r="AB337" s="18" t="e">
        <f t="shared" ca="1" si="61"/>
        <v>#N/A</v>
      </c>
      <c r="AC337" s="18" t="e">
        <f t="shared" ca="1" si="62"/>
        <v>#N/A</v>
      </c>
      <c r="AD337" s="18" t="e">
        <f t="shared" ca="1" si="63"/>
        <v>#N/A</v>
      </c>
      <c r="AE337" s="18" t="e">
        <f t="shared" ca="1" si="64"/>
        <v>#N/A</v>
      </c>
      <c r="AF337" s="18" t="e">
        <f t="shared" ca="1" si="65"/>
        <v>#N/A</v>
      </c>
      <c r="AG337" t="str">
        <f t="shared" si="58"/>
        <v/>
      </c>
    </row>
    <row r="338" spans="1:33" x14ac:dyDescent="0.3">
      <c r="A338" s="2" t="s">
        <v>333</v>
      </c>
      <c r="B338" t="s">
        <v>764</v>
      </c>
      <c r="C338" t="s">
        <v>743</v>
      </c>
      <c r="D338" t="s">
        <v>670</v>
      </c>
      <c r="E338" s="1" t="s">
        <v>1467</v>
      </c>
      <c r="F338" s="1" t="s">
        <v>465</v>
      </c>
      <c r="G338" s="7">
        <v>34210</v>
      </c>
      <c r="H338" s="7">
        <v>40596</v>
      </c>
      <c r="I338" s="1" t="s">
        <v>1295</v>
      </c>
      <c r="J338" s="47">
        <v>101</v>
      </c>
      <c r="K338" s="47">
        <v>3</v>
      </c>
      <c r="L338" s="49" t="s">
        <v>1433</v>
      </c>
      <c r="M338" s="6" t="s">
        <v>1281</v>
      </c>
      <c r="N338" s="6" t="s">
        <v>1405</v>
      </c>
      <c r="O338" s="6" t="s">
        <v>1279</v>
      </c>
      <c r="P338" s="12" t="s">
        <v>1066</v>
      </c>
      <c r="Q338" s="15" t="str">
        <f>VLOOKUP(P338,functions!$A$2:$H$69,3,FALSE)</f>
        <v>restaurant employee</v>
      </c>
      <c r="R338" s="15" t="s">
        <v>1082</v>
      </c>
      <c r="S338" s="17">
        <f>VLOOKUP(P338,functions!$A$2:$H$69,8,FALSE)</f>
        <v>2</v>
      </c>
      <c r="T338" s="17">
        <f t="shared" ca="1" si="55"/>
        <v>7</v>
      </c>
      <c r="U338" s="18">
        <f ca="1">VLOOKUP(T338,'salary scales'!$A$1:$F$10,S338+1,FALSE)</f>
        <v>1939.17</v>
      </c>
      <c r="V338" s="23">
        <f>VLOOKUP(P338,functions!$A$2:$H$69,5,FALSE)</f>
        <v>1</v>
      </c>
      <c r="X338" s="18">
        <f t="shared" ca="1" si="56"/>
        <v>1939.17</v>
      </c>
      <c r="Y338" s="18">
        <f t="shared" ca="1" si="57"/>
        <v>155.1336</v>
      </c>
      <c r="Z338" s="18">
        <f t="shared" ca="1" si="59"/>
        <v>995.87124999999992</v>
      </c>
      <c r="AA338" s="18">
        <f t="shared" ca="1" si="60"/>
        <v>150.285675</v>
      </c>
      <c r="AB338" s="18">
        <f t="shared" ca="1" si="61"/>
        <v>32.965890000000002</v>
      </c>
      <c r="AC338" s="18">
        <f t="shared" ca="1" si="62"/>
        <v>43.437407999999998</v>
      </c>
      <c r="AD338" s="18">
        <f t="shared" ca="1" si="63"/>
        <v>90.171405000000007</v>
      </c>
      <c r="AE338" s="18">
        <f t="shared" ca="1" si="64"/>
        <v>10.471518000000001</v>
      </c>
      <c r="AF338" s="18">
        <f t="shared" ca="1" si="65"/>
        <v>83.692000000000007</v>
      </c>
      <c r="AG338" t="str">
        <f t="shared" si="58"/>
        <v/>
      </c>
    </row>
    <row r="339" spans="1:33" x14ac:dyDescent="0.3">
      <c r="A339" s="2" t="s">
        <v>334</v>
      </c>
      <c r="B339" t="s">
        <v>764</v>
      </c>
      <c r="C339" t="s">
        <v>743</v>
      </c>
      <c r="D339" t="s">
        <v>432</v>
      </c>
      <c r="E339" s="1" t="s">
        <v>410</v>
      </c>
      <c r="F339" s="1" t="s">
        <v>465</v>
      </c>
      <c r="G339" s="7">
        <v>27625</v>
      </c>
      <c r="H339" s="7">
        <v>41197</v>
      </c>
      <c r="I339" s="1" t="s">
        <v>1081</v>
      </c>
      <c r="J339" s="47">
        <v>6</v>
      </c>
      <c r="K339" s="47">
        <v>3</v>
      </c>
      <c r="L339" s="49" t="s">
        <v>1422</v>
      </c>
      <c r="M339" s="6" t="s">
        <v>1281</v>
      </c>
      <c r="N339" s="6" t="s">
        <v>1435</v>
      </c>
      <c r="O339" s="6" t="s">
        <v>1446</v>
      </c>
      <c r="P339" s="12" t="s">
        <v>1053</v>
      </c>
      <c r="Q339" s="15" t="str">
        <f>VLOOKUP(P339,functions!$A$2:$H$69,3,FALSE)</f>
        <v>Production worker</v>
      </c>
      <c r="R339" s="15"/>
      <c r="S339" s="17">
        <f>VLOOKUP(P339,functions!$A$2:$H$69,8,FALSE)</f>
        <v>2</v>
      </c>
      <c r="T339" s="17">
        <f t="shared" ca="1" si="55"/>
        <v>6</v>
      </c>
      <c r="U339" s="18">
        <f ca="1">VLOOKUP(T339,'salary scales'!$A$1:$F$10,S339+1,FALSE)</f>
        <v>1939.17</v>
      </c>
      <c r="V339" s="23">
        <f>VLOOKUP(P339,functions!$A$2:$H$69,5,FALSE)</f>
        <v>1.00064</v>
      </c>
      <c r="X339" s="18">
        <f t="shared" ca="1" si="56"/>
        <v>1940.4110688000001</v>
      </c>
      <c r="Y339" s="18">
        <f t="shared" ca="1" si="57"/>
        <v>155.232885504</v>
      </c>
      <c r="Z339" s="18">
        <f t="shared" ca="1" si="59"/>
        <v>995.87124999999992</v>
      </c>
      <c r="AA339" s="18">
        <f t="shared" ca="1" si="60"/>
        <v>150.38185783200001</v>
      </c>
      <c r="AB339" s="18">
        <f t="shared" ca="1" si="61"/>
        <v>32.986988169600004</v>
      </c>
      <c r="AC339" s="18">
        <f t="shared" ca="1" si="62"/>
        <v>43.465207941119999</v>
      </c>
      <c r="AD339" s="18">
        <f t="shared" ca="1" si="63"/>
        <v>90.229114699199997</v>
      </c>
      <c r="AE339" s="18">
        <f t="shared" ca="1" si="64"/>
        <v>10.478219771520001</v>
      </c>
      <c r="AF339" s="18">
        <f t="shared" ca="1" si="65"/>
        <v>83.745562880000023</v>
      </c>
      <c r="AG339" t="str">
        <f t="shared" si="58"/>
        <v/>
      </c>
    </row>
    <row r="340" spans="1:33" x14ac:dyDescent="0.3">
      <c r="A340" s="2" t="s">
        <v>335</v>
      </c>
      <c r="B340" t="s">
        <v>792</v>
      </c>
      <c r="D340" t="s">
        <v>515</v>
      </c>
      <c r="E340" s="1" t="s">
        <v>410</v>
      </c>
      <c r="F340" s="1" t="s">
        <v>465</v>
      </c>
      <c r="G340" s="7">
        <v>33483</v>
      </c>
      <c r="H340" s="7">
        <v>39964</v>
      </c>
      <c r="I340" s="1" t="s">
        <v>1081</v>
      </c>
      <c r="M340" s="6" t="s">
        <v>1281</v>
      </c>
      <c r="N340" s="6" t="s">
        <v>1044</v>
      </c>
      <c r="O340" s="6" t="s">
        <v>1274</v>
      </c>
      <c r="P340" s="12" t="s">
        <v>1014</v>
      </c>
      <c r="Q340" s="15" t="str">
        <f>VLOOKUP(P340,functions!$A$2:$H$69,3,FALSE)</f>
        <v>Graphic designer</v>
      </c>
      <c r="R340" s="15"/>
      <c r="S340" s="17">
        <f>VLOOKUP(P340,functions!$A$2:$H$69,8,FALSE)</f>
        <v>4</v>
      </c>
      <c r="T340" s="17">
        <f t="shared" ca="1" si="55"/>
        <v>9</v>
      </c>
      <c r="U340" s="18">
        <f ca="1">VLOOKUP(T340,'salary scales'!$A$1:$F$10,S340+1,FALSE)</f>
        <v>2277.9499999999998</v>
      </c>
      <c r="V340" s="23">
        <f>VLOOKUP(P340,functions!$A$2:$H$69,5,FALSE)</f>
        <v>1</v>
      </c>
      <c r="X340" s="18">
        <f t="shared" ca="1" si="56"/>
        <v>2277.9499999999998</v>
      </c>
      <c r="Y340" s="18">
        <f t="shared" ca="1" si="57"/>
        <v>182.23599999999999</v>
      </c>
      <c r="Z340" s="18">
        <f t="shared" ca="1" si="59"/>
        <v>995.87124999999992</v>
      </c>
      <c r="AA340" s="18">
        <f t="shared" ca="1" si="60"/>
        <v>176.54112499999999</v>
      </c>
      <c r="AB340" s="18">
        <f t="shared" ca="1" si="61"/>
        <v>38.725149999999999</v>
      </c>
      <c r="AC340" s="18">
        <f t="shared" ca="1" si="62"/>
        <v>51.026079999999993</v>
      </c>
      <c r="AD340" s="18">
        <f t="shared" ca="1" si="63"/>
        <v>105.92467499999999</v>
      </c>
      <c r="AE340" s="18">
        <f t="shared" ca="1" si="64"/>
        <v>12.300929999999999</v>
      </c>
      <c r="AF340" s="18">
        <f t="shared" ca="1" si="65"/>
        <v>117.57</v>
      </c>
      <c r="AG340" t="str">
        <f t="shared" si="58"/>
        <v/>
      </c>
    </row>
    <row r="341" spans="1:33" x14ac:dyDescent="0.3">
      <c r="A341" s="2" t="s">
        <v>336</v>
      </c>
      <c r="B341" t="s">
        <v>792</v>
      </c>
      <c r="D341" t="s">
        <v>430</v>
      </c>
      <c r="E341" s="1" t="s">
        <v>410</v>
      </c>
      <c r="F341" s="1" t="s">
        <v>465</v>
      </c>
      <c r="G341" s="7">
        <v>29017</v>
      </c>
      <c r="H341" s="7">
        <v>40978</v>
      </c>
      <c r="I341" s="1" t="s">
        <v>1081</v>
      </c>
      <c r="J341" s="47">
        <v>2</v>
      </c>
      <c r="K341" s="47">
        <v>1</v>
      </c>
      <c r="L341" s="49" t="s">
        <v>1422</v>
      </c>
      <c r="M341" s="6" t="s">
        <v>1281</v>
      </c>
      <c r="N341" s="6" t="s">
        <v>1435</v>
      </c>
      <c r="O341" s="6" t="s">
        <v>1446</v>
      </c>
      <c r="P341" s="12" t="s">
        <v>1053</v>
      </c>
      <c r="Q341" s="15" t="str">
        <f>VLOOKUP(P341,functions!$A$2:$H$69,3,FALSE)</f>
        <v>Production worker</v>
      </c>
      <c r="R341" s="15" t="s">
        <v>1082</v>
      </c>
      <c r="S341" s="17">
        <f>VLOOKUP(P341,functions!$A$2:$H$69,8,FALSE)</f>
        <v>2</v>
      </c>
      <c r="T341" s="17">
        <f t="shared" ca="1" si="55"/>
        <v>6</v>
      </c>
      <c r="U341" s="18">
        <f ca="1">VLOOKUP(T341,'salary scales'!$A$1:$F$10,S341+1,FALSE)</f>
        <v>1939.17</v>
      </c>
      <c r="V341" s="23">
        <f>VLOOKUP(P341,functions!$A$2:$H$69,5,FALSE)</f>
        <v>1.00064</v>
      </c>
      <c r="X341" s="18">
        <f t="shared" ca="1" si="56"/>
        <v>1940.4110688000001</v>
      </c>
      <c r="Y341" s="18">
        <f t="shared" ca="1" si="57"/>
        <v>155.232885504</v>
      </c>
      <c r="Z341" s="18">
        <f t="shared" ca="1" si="59"/>
        <v>995.87124999999992</v>
      </c>
      <c r="AA341" s="18">
        <f t="shared" ca="1" si="60"/>
        <v>150.38185783200001</v>
      </c>
      <c r="AB341" s="18">
        <f t="shared" ca="1" si="61"/>
        <v>32.986988169600004</v>
      </c>
      <c r="AC341" s="18">
        <f t="shared" ca="1" si="62"/>
        <v>43.465207941119999</v>
      </c>
      <c r="AD341" s="18">
        <f t="shared" ca="1" si="63"/>
        <v>90.229114699199997</v>
      </c>
      <c r="AE341" s="18">
        <f t="shared" ca="1" si="64"/>
        <v>10.478219771520001</v>
      </c>
      <c r="AF341" s="18">
        <f t="shared" ca="1" si="65"/>
        <v>83.745562880000023</v>
      </c>
      <c r="AG341" t="str">
        <f t="shared" si="58"/>
        <v/>
      </c>
    </row>
    <row r="342" spans="1:33" x14ac:dyDescent="0.3">
      <c r="A342" s="2" t="s">
        <v>337</v>
      </c>
      <c r="B342" t="s">
        <v>792</v>
      </c>
      <c r="D342" t="s">
        <v>452</v>
      </c>
      <c r="E342" s="1" t="s">
        <v>410</v>
      </c>
      <c r="F342" s="1" t="s">
        <v>465</v>
      </c>
      <c r="G342" s="7">
        <v>23002</v>
      </c>
      <c r="H342" s="7">
        <v>40443</v>
      </c>
      <c r="I342" s="1" t="s">
        <v>1081</v>
      </c>
      <c r="M342" s="6" t="s">
        <v>1281</v>
      </c>
      <c r="N342" s="6" t="s">
        <v>1335</v>
      </c>
      <c r="O342" s="6" t="s">
        <v>1046</v>
      </c>
      <c r="P342" s="12" t="s">
        <v>1025</v>
      </c>
      <c r="Q342" s="15" t="str">
        <f>VLOOKUP(P342,functions!$A$2:$H$69,3,FALSE)</f>
        <v>Marketeer</v>
      </c>
      <c r="R342" s="15"/>
      <c r="S342" s="17">
        <f>VLOOKUP(P342,functions!$A$2:$H$69,8,FALSE)</f>
        <v>2</v>
      </c>
      <c r="T342" s="17">
        <f t="shared" ca="1" si="55"/>
        <v>8</v>
      </c>
      <c r="U342" s="18">
        <f ca="1">VLOOKUP(T342,'salary scales'!$A$1:$F$10,S342+1,FALSE)</f>
        <v>1939.17</v>
      </c>
      <c r="V342" s="23">
        <f>VLOOKUP(P342,functions!$A$2:$H$69,5,FALSE)</f>
        <v>0.6</v>
      </c>
      <c r="X342" s="18">
        <f t="shared" ca="1" si="56"/>
        <v>1163.502</v>
      </c>
      <c r="Y342" s="18">
        <f t="shared" ca="1" si="57"/>
        <v>93.080159999999992</v>
      </c>
      <c r="Z342" s="18">
        <f t="shared" ca="1" si="59"/>
        <v>995.87124999999992</v>
      </c>
      <c r="AA342" s="18">
        <f t="shared" ca="1" si="60"/>
        <v>90.171404999999993</v>
      </c>
      <c r="AB342" s="18">
        <f t="shared" ca="1" si="61"/>
        <v>19.779534000000002</v>
      </c>
      <c r="AC342" s="18">
        <f t="shared" ca="1" si="62"/>
        <v>26.062444799999998</v>
      </c>
      <c r="AD342" s="18">
        <f t="shared" ca="1" si="63"/>
        <v>54.102843</v>
      </c>
      <c r="AE342" s="18">
        <f t="shared" ca="1" si="64"/>
        <v>6.2829107999999998</v>
      </c>
      <c r="AF342" s="18">
        <f t="shared" ca="1" si="65"/>
        <v>50.215199999999996</v>
      </c>
      <c r="AG342" t="str">
        <f t="shared" si="58"/>
        <v/>
      </c>
    </row>
    <row r="343" spans="1:33" x14ac:dyDescent="0.3">
      <c r="A343" s="2" t="s">
        <v>338</v>
      </c>
      <c r="B343" t="s">
        <v>792</v>
      </c>
      <c r="D343" t="s">
        <v>503</v>
      </c>
      <c r="E343" s="1" t="s">
        <v>410</v>
      </c>
      <c r="F343" s="1" t="s">
        <v>465</v>
      </c>
      <c r="G343" s="7">
        <v>31728</v>
      </c>
      <c r="H343" s="7">
        <v>40774</v>
      </c>
      <c r="I343" s="1" t="s">
        <v>1081</v>
      </c>
      <c r="J343" s="47">
        <v>322</v>
      </c>
      <c r="K343" s="47">
        <v>4</v>
      </c>
      <c r="L343" s="49" t="s">
        <v>1291</v>
      </c>
      <c r="M343" s="6" t="s">
        <v>1281</v>
      </c>
      <c r="N343" s="6" t="s">
        <v>1335</v>
      </c>
      <c r="O343" s="6" t="s">
        <v>1453</v>
      </c>
      <c r="P343" s="12" t="s">
        <v>1019</v>
      </c>
      <c r="Q343" s="15" t="str">
        <f>VLOOKUP(P343,functions!$A$2:$H$69,3,FALSE)</f>
        <v>Sales employee field service</v>
      </c>
      <c r="R343" s="15"/>
      <c r="S343" s="17">
        <f>VLOOKUP(P343,functions!$A$2:$H$69,8,FALSE)</f>
        <v>3</v>
      </c>
      <c r="T343" s="17">
        <f t="shared" ca="1" si="55"/>
        <v>7</v>
      </c>
      <c r="U343" s="18">
        <f ca="1">VLOOKUP(T343,'salary scales'!$A$1:$F$10,S343+1,FALSE)</f>
        <v>2074.52</v>
      </c>
      <c r="V343" s="23">
        <f>VLOOKUP(P343,functions!$A$2:$H$69,5,FALSE)</f>
        <v>1</v>
      </c>
      <c r="X343" s="18">
        <f t="shared" ca="1" si="56"/>
        <v>2074.52</v>
      </c>
      <c r="Y343" s="18">
        <f t="shared" ca="1" si="57"/>
        <v>165.9616</v>
      </c>
      <c r="Z343" s="18">
        <f t="shared" ca="1" si="59"/>
        <v>995.87124999999992</v>
      </c>
      <c r="AA343" s="18">
        <f t="shared" ca="1" si="60"/>
        <v>160.77529999999999</v>
      </c>
      <c r="AB343" s="18">
        <f t="shared" ca="1" si="61"/>
        <v>35.266840000000002</v>
      </c>
      <c r="AC343" s="18">
        <f t="shared" ca="1" si="62"/>
        <v>46.469248</v>
      </c>
      <c r="AD343" s="18">
        <f t="shared" ca="1" si="63"/>
        <v>96.465180000000004</v>
      </c>
      <c r="AE343" s="18">
        <f t="shared" ca="1" si="64"/>
        <v>11.202408</v>
      </c>
      <c r="AF343" s="18">
        <f t="shared" ca="1" si="65"/>
        <v>97.227000000000004</v>
      </c>
      <c r="AG343" t="str">
        <f t="shared" si="58"/>
        <v/>
      </c>
    </row>
    <row r="344" spans="1:33" x14ac:dyDescent="0.3">
      <c r="A344" s="2" t="s">
        <v>339</v>
      </c>
      <c r="B344" t="s">
        <v>787</v>
      </c>
      <c r="C344" t="s">
        <v>741</v>
      </c>
      <c r="D344" t="s">
        <v>423</v>
      </c>
      <c r="E344" s="1" t="s">
        <v>410</v>
      </c>
      <c r="F344" s="1" t="s">
        <v>465</v>
      </c>
      <c r="G344" s="7">
        <v>25214</v>
      </c>
      <c r="H344" s="7">
        <v>40350</v>
      </c>
      <c r="I344" s="1" t="s">
        <v>1081</v>
      </c>
      <c r="J344" s="47">
        <v>1</v>
      </c>
      <c r="K344" s="47">
        <v>1</v>
      </c>
      <c r="L344" s="49" t="s">
        <v>1423</v>
      </c>
      <c r="M344" s="6" t="s">
        <v>1281</v>
      </c>
      <c r="N344" s="6" t="s">
        <v>1403</v>
      </c>
      <c r="O344" s="6" t="s">
        <v>1286</v>
      </c>
      <c r="P344" s="12" t="s">
        <v>999</v>
      </c>
      <c r="Q344" s="15" t="str">
        <f>VLOOKUP(P344,functions!$A$2:$H$69,3,FALSE)</f>
        <v>Head of HRM</v>
      </c>
      <c r="R344" s="15"/>
      <c r="S344" s="17">
        <f>VLOOKUP(P344,functions!$A$2:$H$69,8,FALSE)</f>
        <v>5</v>
      </c>
      <c r="T344" s="17">
        <f t="shared" ca="1" si="55"/>
        <v>8</v>
      </c>
      <c r="U344" s="18">
        <f ca="1">VLOOKUP(T344,'salary scales'!$A$1:$F$10,S344+1,FALSE)</f>
        <v>2958.29</v>
      </c>
      <c r="V344" s="23">
        <f>VLOOKUP(P344,functions!$A$2:$H$69,5,FALSE)</f>
        <v>1</v>
      </c>
      <c r="X344" s="18">
        <f t="shared" ca="1" si="56"/>
        <v>2958.29</v>
      </c>
      <c r="Y344" s="18">
        <f t="shared" ca="1" si="57"/>
        <v>236.66319999999999</v>
      </c>
      <c r="Z344" s="18">
        <f t="shared" ca="1" si="59"/>
        <v>995.87124999999992</v>
      </c>
      <c r="AA344" s="18">
        <f t="shared" ca="1" si="60"/>
        <v>229.26747499999999</v>
      </c>
      <c r="AB344" s="18">
        <f t="shared" ca="1" si="61"/>
        <v>50.290930000000003</v>
      </c>
      <c r="AC344" s="18">
        <f t="shared" ca="1" si="62"/>
        <v>66.265696000000005</v>
      </c>
      <c r="AD344" s="18">
        <f t="shared" ca="1" si="63"/>
        <v>137.560485</v>
      </c>
      <c r="AE344" s="18">
        <f t="shared" ca="1" si="64"/>
        <v>15.974766000000001</v>
      </c>
      <c r="AF344" s="18">
        <f t="shared" ca="1" si="65"/>
        <v>185.60400000000001</v>
      </c>
      <c r="AG344" t="str">
        <f t="shared" si="58"/>
        <v/>
      </c>
    </row>
    <row r="345" spans="1:33" x14ac:dyDescent="0.3">
      <c r="A345" s="2" t="s">
        <v>340</v>
      </c>
      <c r="B345" t="s">
        <v>903</v>
      </c>
      <c r="D345" t="s">
        <v>506</v>
      </c>
      <c r="E345" s="1" t="s">
        <v>410</v>
      </c>
      <c r="F345" s="1" t="s">
        <v>465</v>
      </c>
      <c r="G345" s="7">
        <v>22786</v>
      </c>
      <c r="H345" s="7">
        <v>39973</v>
      </c>
      <c r="I345" s="1" t="s">
        <v>1081</v>
      </c>
      <c r="M345" s="6" t="s">
        <v>1281</v>
      </c>
      <c r="N345" s="6" t="s">
        <v>1435</v>
      </c>
      <c r="O345" s="6" t="s">
        <v>1466</v>
      </c>
      <c r="P345" s="12" t="s">
        <v>1053</v>
      </c>
      <c r="Q345" s="15" t="str">
        <f>VLOOKUP(P345,functions!$A$2:$H$69,3,FALSE)</f>
        <v>Production worker</v>
      </c>
      <c r="R345" s="15"/>
      <c r="S345" s="17">
        <f>VLOOKUP(P345,functions!$A$2:$H$69,8,FALSE)</f>
        <v>2</v>
      </c>
      <c r="T345" s="17">
        <f t="shared" ca="1" si="55"/>
        <v>9</v>
      </c>
      <c r="U345" s="18">
        <f ca="1">VLOOKUP(T345,'salary scales'!$A$1:$F$10,S345+1,FALSE)</f>
        <v>1939.17</v>
      </c>
      <c r="V345" s="23">
        <f>VLOOKUP(P345,functions!$A$2:$H$69,5,FALSE)</f>
        <v>1.00064</v>
      </c>
      <c r="X345" s="18">
        <f t="shared" ca="1" si="56"/>
        <v>1940.4110688000001</v>
      </c>
      <c r="Y345" s="18">
        <f t="shared" ca="1" si="57"/>
        <v>155.232885504</v>
      </c>
      <c r="Z345" s="18">
        <f t="shared" ca="1" si="59"/>
        <v>995.87124999999992</v>
      </c>
      <c r="AA345" s="18">
        <f t="shared" ca="1" si="60"/>
        <v>150.38185783200001</v>
      </c>
      <c r="AB345" s="18">
        <f t="shared" ca="1" si="61"/>
        <v>32.986988169600004</v>
      </c>
      <c r="AC345" s="18">
        <f t="shared" ca="1" si="62"/>
        <v>43.465207941119999</v>
      </c>
      <c r="AD345" s="18">
        <f t="shared" ca="1" si="63"/>
        <v>90.229114699199997</v>
      </c>
      <c r="AE345" s="18">
        <f t="shared" ca="1" si="64"/>
        <v>10.478219771520001</v>
      </c>
      <c r="AF345" s="18">
        <f t="shared" ca="1" si="65"/>
        <v>83.745562880000023</v>
      </c>
      <c r="AG345" t="str">
        <f t="shared" si="58"/>
        <v/>
      </c>
    </row>
    <row r="346" spans="1:33" x14ac:dyDescent="0.3">
      <c r="A346" s="2" t="s">
        <v>341</v>
      </c>
      <c r="B346" t="s">
        <v>903</v>
      </c>
      <c r="D346" t="s">
        <v>507</v>
      </c>
      <c r="E346" s="1" t="s">
        <v>410</v>
      </c>
      <c r="F346" s="1" t="s">
        <v>465</v>
      </c>
      <c r="G346" s="7">
        <v>26144</v>
      </c>
      <c r="H346" s="7">
        <v>40070</v>
      </c>
      <c r="I346" s="1" t="s">
        <v>1081</v>
      </c>
      <c r="J346" s="47">
        <v>3</v>
      </c>
      <c r="K346" s="47">
        <v>1</v>
      </c>
      <c r="L346" s="49" t="s">
        <v>1422</v>
      </c>
      <c r="M346" s="6" t="s">
        <v>1281</v>
      </c>
      <c r="N346" s="6" t="s">
        <v>1435</v>
      </c>
      <c r="O346" s="6" t="s">
        <v>1466</v>
      </c>
      <c r="P346" s="12" t="s">
        <v>1053</v>
      </c>
      <c r="Q346" s="15" t="str">
        <f>VLOOKUP(P346,functions!$A$2:$H$69,3,FALSE)</f>
        <v>Production worker</v>
      </c>
      <c r="R346" s="15"/>
      <c r="S346" s="17">
        <f>VLOOKUP(P346,functions!$A$2:$H$69,8,FALSE)</f>
        <v>2</v>
      </c>
      <c r="T346" s="17">
        <f t="shared" ca="1" si="55"/>
        <v>9</v>
      </c>
      <c r="U346" s="18">
        <f ca="1">VLOOKUP(T346,'salary scales'!$A$1:$F$10,S346+1,FALSE)</f>
        <v>1939.17</v>
      </c>
      <c r="V346" s="23">
        <f>VLOOKUP(P346,functions!$A$2:$H$69,5,FALSE)</f>
        <v>1.00064</v>
      </c>
      <c r="X346" s="18">
        <f t="shared" ca="1" si="56"/>
        <v>1940.4110688000001</v>
      </c>
      <c r="Y346" s="18">
        <f t="shared" ca="1" si="57"/>
        <v>155.232885504</v>
      </c>
      <c r="Z346" s="18">
        <f t="shared" ca="1" si="59"/>
        <v>995.87124999999992</v>
      </c>
      <c r="AA346" s="18">
        <f t="shared" ca="1" si="60"/>
        <v>150.38185783200001</v>
      </c>
      <c r="AB346" s="18">
        <f t="shared" ca="1" si="61"/>
        <v>32.986988169600004</v>
      </c>
      <c r="AC346" s="18">
        <f t="shared" ca="1" si="62"/>
        <v>43.465207941119999</v>
      </c>
      <c r="AD346" s="18">
        <f t="shared" ca="1" si="63"/>
        <v>90.229114699199997</v>
      </c>
      <c r="AE346" s="18">
        <f t="shared" ca="1" si="64"/>
        <v>10.478219771520001</v>
      </c>
      <c r="AF346" s="18">
        <f t="shared" ca="1" si="65"/>
        <v>83.745562880000023</v>
      </c>
      <c r="AG346" t="str">
        <f t="shared" si="58"/>
        <v/>
      </c>
    </row>
    <row r="347" spans="1:33" x14ac:dyDescent="0.3">
      <c r="A347" s="2" t="s">
        <v>342</v>
      </c>
      <c r="B347" t="s">
        <v>903</v>
      </c>
      <c r="C347" t="s">
        <v>743</v>
      </c>
      <c r="D347" t="s">
        <v>508</v>
      </c>
      <c r="E347" s="1" t="s">
        <v>410</v>
      </c>
      <c r="F347" s="1" t="s">
        <v>465</v>
      </c>
      <c r="G347" s="7">
        <v>28660</v>
      </c>
      <c r="H347" s="7">
        <v>40314</v>
      </c>
      <c r="I347" s="1" t="s">
        <v>1081</v>
      </c>
      <c r="M347" s="6" t="s">
        <v>1283</v>
      </c>
      <c r="N347" s="6" t="s">
        <v>1440</v>
      </c>
      <c r="O347" s="6" t="s">
        <v>1450</v>
      </c>
      <c r="P347" s="12" t="s">
        <v>1052</v>
      </c>
      <c r="Q347" s="15" t="str">
        <f>VLOOKUP(P347,functions!$A$2:$H$69,3,FALSE)</f>
        <v>Team leader</v>
      </c>
      <c r="R347" s="15" t="s">
        <v>1083</v>
      </c>
      <c r="S347" s="17">
        <f>VLOOKUP(P347,functions!$A$2:$H$69,8,FALSE)</f>
        <v>3</v>
      </c>
      <c r="T347" s="17">
        <f t="shared" ca="1" si="55"/>
        <v>8</v>
      </c>
      <c r="U347" s="18">
        <f ca="1">VLOOKUP(T347,'salary scales'!$A$1:$F$10,S347+1,FALSE)</f>
        <v>2124.06</v>
      </c>
      <c r="V347" s="23">
        <f>VLOOKUP(P347,functions!$A$2:$H$69,5,FALSE)</f>
        <v>1.00064</v>
      </c>
      <c r="X347" s="18">
        <f t="shared" ca="1" si="56"/>
        <v>2125.4193983999999</v>
      </c>
      <c r="Y347" s="18">
        <f t="shared" ca="1" si="57"/>
        <v>170.033551872</v>
      </c>
      <c r="Z347" s="18">
        <f t="shared" ca="1" si="59"/>
        <v>995.87124999999992</v>
      </c>
      <c r="AA347" s="18">
        <f t="shared" ca="1" si="60"/>
        <v>164.72000337599999</v>
      </c>
      <c r="AB347" s="18">
        <f t="shared" ca="1" si="61"/>
        <v>36.132129772799999</v>
      </c>
      <c r="AC347" s="18">
        <f t="shared" ca="1" si="62"/>
        <v>47.609394524159995</v>
      </c>
      <c r="AD347" s="18">
        <f t="shared" ca="1" si="63"/>
        <v>98.832002025599991</v>
      </c>
      <c r="AE347" s="18">
        <f t="shared" ca="1" si="64"/>
        <v>11.47726475136</v>
      </c>
      <c r="AF347" s="18">
        <f t="shared" ca="1" si="65"/>
        <v>102.24639583999999</v>
      </c>
      <c r="AG347" t="str">
        <f t="shared" si="58"/>
        <v/>
      </c>
    </row>
    <row r="348" spans="1:33" x14ac:dyDescent="0.3">
      <c r="A348" s="2" t="s">
        <v>343</v>
      </c>
      <c r="B348" t="s">
        <v>905</v>
      </c>
      <c r="D348" t="s">
        <v>511</v>
      </c>
      <c r="E348" s="1" t="s">
        <v>410</v>
      </c>
      <c r="F348" s="1" t="s">
        <v>465</v>
      </c>
      <c r="G348" s="7">
        <v>32073</v>
      </c>
      <c r="H348" s="7">
        <v>39410</v>
      </c>
      <c r="I348" s="1" t="s">
        <v>1081</v>
      </c>
      <c r="J348" s="47">
        <v>1</v>
      </c>
      <c r="K348" s="47">
        <v>1</v>
      </c>
      <c r="L348" s="49" t="s">
        <v>1422</v>
      </c>
      <c r="M348" s="6" t="s">
        <v>1281</v>
      </c>
      <c r="N348" s="6" t="s">
        <v>1335</v>
      </c>
      <c r="O348" s="6" t="s">
        <v>1453</v>
      </c>
      <c r="P348" s="12" t="s">
        <v>1019</v>
      </c>
      <c r="Q348" s="15" t="str">
        <f>VLOOKUP(P348,functions!$A$2:$H$69,3,FALSE)</f>
        <v>Sales employee field service</v>
      </c>
      <c r="R348" s="15"/>
      <c r="S348" s="17">
        <f>VLOOKUP(P348,functions!$A$2:$H$69,8,FALSE)</f>
        <v>3</v>
      </c>
      <c r="T348" s="17">
        <f t="shared" ca="1" si="55"/>
        <v>11</v>
      </c>
      <c r="U348" s="18" t="e">
        <f ca="1">VLOOKUP(T348,'salary scales'!$A$1:$F$10,S348+1,FALSE)</f>
        <v>#N/A</v>
      </c>
      <c r="V348" s="23">
        <f>VLOOKUP(P348,functions!$A$2:$H$69,5,FALSE)</f>
        <v>1</v>
      </c>
      <c r="X348" s="18" t="e">
        <f t="shared" ca="1" si="56"/>
        <v>#N/A</v>
      </c>
      <c r="Y348" s="18" t="e">
        <f t="shared" ca="1" si="57"/>
        <v>#N/A</v>
      </c>
      <c r="Z348" s="18" t="e">
        <f t="shared" ca="1" si="59"/>
        <v>#N/A</v>
      </c>
      <c r="AA348" s="18" t="e">
        <f t="shared" ca="1" si="60"/>
        <v>#N/A</v>
      </c>
      <c r="AB348" s="18" t="e">
        <f t="shared" ca="1" si="61"/>
        <v>#N/A</v>
      </c>
      <c r="AC348" s="18" t="e">
        <f t="shared" ca="1" si="62"/>
        <v>#N/A</v>
      </c>
      <c r="AD348" s="18" t="e">
        <f t="shared" ca="1" si="63"/>
        <v>#N/A</v>
      </c>
      <c r="AE348" s="18" t="e">
        <f t="shared" ca="1" si="64"/>
        <v>#N/A</v>
      </c>
      <c r="AF348" s="18" t="e">
        <f t="shared" ca="1" si="65"/>
        <v>#N/A</v>
      </c>
      <c r="AG348" t="str">
        <f t="shared" si="58"/>
        <v/>
      </c>
    </row>
    <row r="349" spans="1:33" x14ac:dyDescent="0.3">
      <c r="A349" s="2" t="s">
        <v>344</v>
      </c>
      <c r="B349" t="s">
        <v>904</v>
      </c>
      <c r="D349" t="s">
        <v>509</v>
      </c>
      <c r="E349" s="1" t="s">
        <v>410</v>
      </c>
      <c r="F349" s="1" t="s">
        <v>465</v>
      </c>
      <c r="G349" s="7">
        <v>25122</v>
      </c>
      <c r="H349" s="7">
        <v>40625</v>
      </c>
      <c r="I349" s="1" t="s">
        <v>1081</v>
      </c>
      <c r="J349" s="47">
        <v>1</v>
      </c>
      <c r="K349" s="47">
        <v>1</v>
      </c>
      <c r="L349" s="49" t="s">
        <v>1423</v>
      </c>
      <c r="M349" s="6" t="s">
        <v>1281</v>
      </c>
      <c r="N349" s="6" t="s">
        <v>1042</v>
      </c>
      <c r="O349" s="6" t="s">
        <v>1463</v>
      </c>
      <c r="P349" s="12" t="s">
        <v>1006</v>
      </c>
      <c r="Q349" s="15" t="str">
        <f>VLOOKUP(P349,functions!$A$2:$H$69,3,FALSE)</f>
        <v>Network administrator</v>
      </c>
      <c r="R349" s="15"/>
      <c r="S349" s="17">
        <f>VLOOKUP(P349,functions!$A$2:$H$69,8,FALSE)</f>
        <v>4</v>
      </c>
      <c r="T349" s="17">
        <f t="shared" ca="1" si="55"/>
        <v>7</v>
      </c>
      <c r="U349" s="18">
        <f ca="1">VLOOKUP(T349,'salary scales'!$A$1:$F$10,S349+1,FALSE)</f>
        <v>2168.02</v>
      </c>
      <c r="V349" s="23">
        <f>VLOOKUP(P349,functions!$A$2:$H$69,5,FALSE)</f>
        <v>1</v>
      </c>
      <c r="X349" s="18">
        <f t="shared" ca="1" si="56"/>
        <v>2168.02</v>
      </c>
      <c r="Y349" s="18">
        <f t="shared" ca="1" si="57"/>
        <v>173.44159999999999</v>
      </c>
      <c r="Z349" s="18">
        <f t="shared" ca="1" si="59"/>
        <v>995.87124999999992</v>
      </c>
      <c r="AA349" s="18">
        <f t="shared" ca="1" si="60"/>
        <v>168.02154999999999</v>
      </c>
      <c r="AB349" s="18">
        <f t="shared" ca="1" si="61"/>
        <v>36.856340000000003</v>
      </c>
      <c r="AC349" s="18">
        <f t="shared" ca="1" si="62"/>
        <v>48.563648000000001</v>
      </c>
      <c r="AD349" s="18">
        <f t="shared" ca="1" si="63"/>
        <v>100.81292999999999</v>
      </c>
      <c r="AE349" s="18">
        <f t="shared" ca="1" si="64"/>
        <v>11.707308000000001</v>
      </c>
      <c r="AF349" s="18">
        <f t="shared" ca="1" si="65"/>
        <v>106.577</v>
      </c>
      <c r="AG349" t="str">
        <f t="shared" si="58"/>
        <v/>
      </c>
    </row>
    <row r="350" spans="1:33" x14ac:dyDescent="0.3">
      <c r="A350" s="2" t="s">
        <v>345</v>
      </c>
      <c r="B350" t="s">
        <v>904</v>
      </c>
      <c r="D350" t="s">
        <v>510</v>
      </c>
      <c r="E350" s="1" t="s">
        <v>410</v>
      </c>
      <c r="F350" s="1" t="s">
        <v>465</v>
      </c>
      <c r="G350" s="7">
        <v>21545</v>
      </c>
      <c r="H350" s="7">
        <v>40864</v>
      </c>
      <c r="I350" s="1" t="s">
        <v>1081</v>
      </c>
      <c r="M350" s="6" t="s">
        <v>1281</v>
      </c>
      <c r="N350" s="6" t="s">
        <v>1438</v>
      </c>
      <c r="O350" s="6" t="s">
        <v>1449</v>
      </c>
      <c r="P350" s="12" t="s">
        <v>1057</v>
      </c>
      <c r="Q350" s="15" t="str">
        <f>VLOOKUP(P350,functions!$A$2:$H$69,3,FALSE)</f>
        <v>Forklift driver</v>
      </c>
      <c r="R350" s="15"/>
      <c r="S350" s="17">
        <f>VLOOKUP(P350,functions!$A$2:$H$69,8,FALSE)</f>
        <v>2</v>
      </c>
      <c r="T350" s="17">
        <f t="shared" ca="1" si="55"/>
        <v>7</v>
      </c>
      <c r="U350" s="18">
        <f ca="1">VLOOKUP(T350,'salary scales'!$A$1:$F$10,S350+1,FALSE)</f>
        <v>1939.17</v>
      </c>
      <c r="V350" s="23">
        <f>VLOOKUP(P350,functions!$A$2:$H$69,5,FALSE)</f>
        <v>1</v>
      </c>
      <c r="X350" s="18">
        <f t="shared" ca="1" si="56"/>
        <v>1939.17</v>
      </c>
      <c r="Y350" s="18">
        <f t="shared" ca="1" si="57"/>
        <v>155.1336</v>
      </c>
      <c r="Z350" s="18">
        <f t="shared" ca="1" si="59"/>
        <v>995.87124999999992</v>
      </c>
      <c r="AA350" s="18">
        <f t="shared" ca="1" si="60"/>
        <v>150.285675</v>
      </c>
      <c r="AB350" s="18">
        <f t="shared" ca="1" si="61"/>
        <v>32.965890000000002</v>
      </c>
      <c r="AC350" s="18">
        <f t="shared" ca="1" si="62"/>
        <v>43.437407999999998</v>
      </c>
      <c r="AD350" s="18">
        <f t="shared" ca="1" si="63"/>
        <v>90.171405000000007</v>
      </c>
      <c r="AE350" s="18">
        <f t="shared" ca="1" si="64"/>
        <v>10.471518000000001</v>
      </c>
      <c r="AF350" s="18">
        <f t="shared" ca="1" si="65"/>
        <v>83.692000000000007</v>
      </c>
      <c r="AG350" t="str">
        <f t="shared" si="58"/>
        <v/>
      </c>
    </row>
    <row r="351" spans="1:33" x14ac:dyDescent="0.3">
      <c r="A351" s="2" t="s">
        <v>346</v>
      </c>
      <c r="B351" t="s">
        <v>906</v>
      </c>
      <c r="D351" t="s">
        <v>512</v>
      </c>
      <c r="E351" s="1" t="s">
        <v>410</v>
      </c>
      <c r="F351" s="1" t="s">
        <v>465</v>
      </c>
      <c r="G351" s="7">
        <v>22396</v>
      </c>
      <c r="H351" s="7">
        <v>39341</v>
      </c>
      <c r="I351" s="1" t="s">
        <v>1081</v>
      </c>
      <c r="M351" s="6" t="s">
        <v>1281</v>
      </c>
      <c r="N351" s="6" t="s">
        <v>1435</v>
      </c>
      <c r="O351" s="6" t="s">
        <v>1443</v>
      </c>
      <c r="P351" s="12" t="s">
        <v>1054</v>
      </c>
      <c r="Q351" s="15" t="str">
        <f>VLOOKUP(P351,functions!$A$2:$H$69,3,FALSE)</f>
        <v>Production assistant</v>
      </c>
      <c r="R351" s="15"/>
      <c r="S351" s="17">
        <f>VLOOKUP(P351,functions!$A$2:$H$69,8,FALSE)</f>
        <v>1</v>
      </c>
      <c r="T351" s="17">
        <f t="shared" ca="1" si="55"/>
        <v>11</v>
      </c>
      <c r="U351" s="18" t="e">
        <f ca="1">VLOOKUP(T351,'salary scales'!$A$1:$F$10,S351+1,FALSE)</f>
        <v>#N/A</v>
      </c>
      <c r="V351" s="23">
        <f>VLOOKUP(P351,functions!$A$2:$H$69,5,FALSE)</f>
        <v>1.00064</v>
      </c>
      <c r="X351" s="18" t="e">
        <f t="shared" ca="1" si="56"/>
        <v>#N/A</v>
      </c>
      <c r="Y351" s="18" t="e">
        <f t="shared" ca="1" si="57"/>
        <v>#N/A</v>
      </c>
      <c r="Z351" s="18" t="e">
        <f t="shared" ca="1" si="59"/>
        <v>#N/A</v>
      </c>
      <c r="AA351" s="18" t="e">
        <f t="shared" ca="1" si="60"/>
        <v>#N/A</v>
      </c>
      <c r="AB351" s="18" t="e">
        <f t="shared" ca="1" si="61"/>
        <v>#N/A</v>
      </c>
      <c r="AC351" s="18" t="e">
        <f t="shared" ca="1" si="62"/>
        <v>#N/A</v>
      </c>
      <c r="AD351" s="18" t="e">
        <f t="shared" ca="1" si="63"/>
        <v>#N/A</v>
      </c>
      <c r="AE351" s="18" t="e">
        <f t="shared" ca="1" si="64"/>
        <v>#N/A</v>
      </c>
      <c r="AF351" s="18" t="e">
        <f t="shared" ca="1" si="65"/>
        <v>#N/A</v>
      </c>
      <c r="AG351" t="str">
        <f t="shared" si="58"/>
        <v/>
      </c>
    </row>
    <row r="352" spans="1:33" x14ac:dyDescent="0.3">
      <c r="A352" s="2" t="s">
        <v>347</v>
      </c>
      <c r="B352" t="s">
        <v>907</v>
      </c>
      <c r="D352" t="s">
        <v>513</v>
      </c>
      <c r="E352" s="1" t="s">
        <v>410</v>
      </c>
      <c r="F352" s="1" t="s">
        <v>465</v>
      </c>
      <c r="G352" s="7">
        <v>32162</v>
      </c>
      <c r="H352" s="7">
        <v>40206</v>
      </c>
      <c r="I352" s="1" t="s">
        <v>1081</v>
      </c>
      <c r="J352" s="47">
        <v>5</v>
      </c>
      <c r="K352" s="47">
        <v>2</v>
      </c>
      <c r="L352" s="49" t="s">
        <v>1422</v>
      </c>
      <c r="M352" s="6" t="s">
        <v>1281</v>
      </c>
      <c r="N352" s="6" t="s">
        <v>1438</v>
      </c>
      <c r="O352" s="6" t="s">
        <v>1448</v>
      </c>
      <c r="P352" s="12" t="s">
        <v>1060</v>
      </c>
      <c r="Q352" s="15" t="str">
        <f>VLOOKUP(P352,functions!$A$2:$H$69,3,FALSE)</f>
        <v>Logistics employee loading and unloading</v>
      </c>
      <c r="R352" s="15"/>
      <c r="S352" s="17">
        <f>VLOOKUP(P352,functions!$A$2:$H$69,8,FALSE)</f>
        <v>1</v>
      </c>
      <c r="T352" s="17">
        <f t="shared" ca="1" si="55"/>
        <v>8</v>
      </c>
      <c r="U352" s="18">
        <f ca="1">VLOOKUP(T352,'salary scales'!$A$1:$F$10,S352+1,FALSE)</f>
        <v>1861.13</v>
      </c>
      <c r="V352" s="23">
        <f>VLOOKUP(P352,functions!$A$2:$H$69,5,FALSE)</f>
        <v>1</v>
      </c>
      <c r="X352" s="18">
        <f t="shared" ca="1" si="56"/>
        <v>1861.13</v>
      </c>
      <c r="Y352" s="18">
        <f t="shared" ca="1" si="57"/>
        <v>148.8904</v>
      </c>
      <c r="Z352" s="18">
        <f t="shared" ca="1" si="59"/>
        <v>995.87124999999992</v>
      </c>
      <c r="AA352" s="18">
        <f t="shared" ca="1" si="60"/>
        <v>144.23757500000002</v>
      </c>
      <c r="AB352" s="18">
        <f t="shared" ca="1" si="61"/>
        <v>31.639210000000006</v>
      </c>
      <c r="AC352" s="18">
        <f t="shared" ca="1" si="62"/>
        <v>41.689312000000001</v>
      </c>
      <c r="AD352" s="18">
        <f t="shared" ca="1" si="63"/>
        <v>86.542545000000004</v>
      </c>
      <c r="AE352" s="18">
        <f t="shared" ca="1" si="64"/>
        <v>10.050102000000001</v>
      </c>
      <c r="AF352" s="18">
        <f t="shared" ca="1" si="65"/>
        <v>75.888000000000019</v>
      </c>
      <c r="AG352" t="str">
        <f t="shared" si="58"/>
        <v/>
      </c>
    </row>
    <row r="353" spans="1:33" x14ac:dyDescent="0.3">
      <c r="A353" s="2" t="s">
        <v>348</v>
      </c>
      <c r="B353" t="s">
        <v>789</v>
      </c>
      <c r="D353" t="s">
        <v>684</v>
      </c>
      <c r="E353" s="1" t="s">
        <v>1467</v>
      </c>
      <c r="F353" s="1" t="s">
        <v>465</v>
      </c>
      <c r="G353" s="7">
        <v>27649</v>
      </c>
      <c r="H353" s="7">
        <v>39332</v>
      </c>
      <c r="I353" s="1" t="s">
        <v>1081</v>
      </c>
      <c r="M353" s="6" t="s">
        <v>1281</v>
      </c>
      <c r="N353" s="6" t="s">
        <v>1042</v>
      </c>
      <c r="O353" s="6" t="s">
        <v>1463</v>
      </c>
      <c r="P353" s="12" t="s">
        <v>1006</v>
      </c>
      <c r="Q353" s="15" t="str">
        <f>VLOOKUP(P353,functions!$A$2:$H$69,3,FALSE)</f>
        <v>Network administrator</v>
      </c>
      <c r="R353" s="15"/>
      <c r="S353" s="17">
        <f>VLOOKUP(P353,functions!$A$2:$H$69,8,FALSE)</f>
        <v>4</v>
      </c>
      <c r="T353" s="17">
        <f t="shared" ca="1" si="55"/>
        <v>11</v>
      </c>
      <c r="U353" s="18" t="e">
        <f ca="1">VLOOKUP(T353,'salary scales'!$A$1:$F$10,S353+1,FALSE)</f>
        <v>#N/A</v>
      </c>
      <c r="V353" s="23">
        <f>VLOOKUP(P353,functions!$A$2:$H$69,5,FALSE)</f>
        <v>1</v>
      </c>
      <c r="X353" s="18" t="e">
        <f t="shared" ca="1" si="56"/>
        <v>#N/A</v>
      </c>
      <c r="Y353" s="18" t="e">
        <f t="shared" ca="1" si="57"/>
        <v>#N/A</v>
      </c>
      <c r="Z353" s="18" t="e">
        <f t="shared" ca="1" si="59"/>
        <v>#N/A</v>
      </c>
      <c r="AA353" s="18" t="e">
        <f t="shared" ca="1" si="60"/>
        <v>#N/A</v>
      </c>
      <c r="AB353" s="18" t="e">
        <f t="shared" ca="1" si="61"/>
        <v>#N/A</v>
      </c>
      <c r="AC353" s="18" t="e">
        <f t="shared" ca="1" si="62"/>
        <v>#N/A</v>
      </c>
      <c r="AD353" s="18" t="e">
        <f t="shared" ca="1" si="63"/>
        <v>#N/A</v>
      </c>
      <c r="AE353" s="18" t="e">
        <f t="shared" ca="1" si="64"/>
        <v>#N/A</v>
      </c>
      <c r="AF353" s="18" t="e">
        <f t="shared" ca="1" si="65"/>
        <v>#N/A</v>
      </c>
      <c r="AG353" t="str">
        <f t="shared" si="58"/>
        <v/>
      </c>
    </row>
    <row r="354" spans="1:33" x14ac:dyDescent="0.3">
      <c r="A354" s="2" t="s">
        <v>349</v>
      </c>
      <c r="B354" t="s">
        <v>789</v>
      </c>
      <c r="D354" t="s">
        <v>450</v>
      </c>
      <c r="E354" s="1" t="s">
        <v>410</v>
      </c>
      <c r="F354" s="1" t="s">
        <v>465</v>
      </c>
      <c r="G354" s="7">
        <v>30695</v>
      </c>
      <c r="H354" s="7">
        <v>40496</v>
      </c>
      <c r="I354" s="1" t="s">
        <v>1081</v>
      </c>
      <c r="M354" s="6" t="s">
        <v>1281</v>
      </c>
      <c r="N354" s="6" t="s">
        <v>1405</v>
      </c>
      <c r="O354" s="6" t="s">
        <v>1447</v>
      </c>
      <c r="P354" s="12" t="s">
        <v>1067</v>
      </c>
      <c r="Q354" s="15" t="str">
        <f>VLOOKUP(P354,functions!$A$2:$H$69,3,FALSE)</f>
        <v>logistics employee office</v>
      </c>
      <c r="R354" s="15"/>
      <c r="S354" s="17">
        <f>VLOOKUP(P354,functions!$A$2:$H$69,8,FALSE)</f>
        <v>1</v>
      </c>
      <c r="T354" s="17">
        <f t="shared" ca="1" si="55"/>
        <v>8</v>
      </c>
      <c r="U354" s="18">
        <f ca="1">VLOOKUP(T354,'salary scales'!$A$1:$F$10,S354+1,FALSE)</f>
        <v>1861.13</v>
      </c>
      <c r="V354" s="23">
        <f>VLOOKUP(P354,functions!$A$2:$H$69,5,FALSE)</f>
        <v>1</v>
      </c>
      <c r="X354" s="18">
        <f t="shared" ca="1" si="56"/>
        <v>1861.13</v>
      </c>
      <c r="Y354" s="18">
        <f t="shared" ca="1" si="57"/>
        <v>148.8904</v>
      </c>
      <c r="Z354" s="18">
        <f t="shared" ca="1" si="59"/>
        <v>995.87124999999992</v>
      </c>
      <c r="AA354" s="18">
        <f t="shared" ca="1" si="60"/>
        <v>144.23757500000002</v>
      </c>
      <c r="AB354" s="18">
        <f t="shared" ca="1" si="61"/>
        <v>31.639210000000006</v>
      </c>
      <c r="AC354" s="18">
        <f t="shared" ca="1" si="62"/>
        <v>41.689312000000001</v>
      </c>
      <c r="AD354" s="18">
        <f t="shared" ca="1" si="63"/>
        <v>86.542545000000004</v>
      </c>
      <c r="AE354" s="18">
        <f t="shared" ca="1" si="64"/>
        <v>10.050102000000001</v>
      </c>
      <c r="AF354" s="18">
        <f t="shared" ca="1" si="65"/>
        <v>75.888000000000019</v>
      </c>
      <c r="AG354" t="str">
        <f t="shared" si="58"/>
        <v/>
      </c>
    </row>
    <row r="355" spans="1:33" x14ac:dyDescent="0.3">
      <c r="A355" s="2" t="s">
        <v>350</v>
      </c>
      <c r="B355" t="s">
        <v>926</v>
      </c>
      <c r="D355" t="s">
        <v>547</v>
      </c>
      <c r="E355" s="1" t="s">
        <v>410</v>
      </c>
      <c r="F355" s="1" t="s">
        <v>465</v>
      </c>
      <c r="G355" s="7">
        <v>34843</v>
      </c>
      <c r="H355" s="7">
        <v>41576</v>
      </c>
      <c r="I355" s="1" t="s">
        <v>1081</v>
      </c>
      <c r="J355" s="47">
        <v>2</v>
      </c>
      <c r="K355" s="47">
        <v>1</v>
      </c>
      <c r="L355" s="49" t="s">
        <v>1424</v>
      </c>
      <c r="M355" s="6" t="s">
        <v>1281</v>
      </c>
      <c r="N355" s="6" t="s">
        <v>1435</v>
      </c>
      <c r="O355" s="6" t="s">
        <v>1446</v>
      </c>
      <c r="P355" s="12" t="s">
        <v>1053</v>
      </c>
      <c r="Q355" s="15" t="str">
        <f>VLOOKUP(P355,functions!$A$2:$H$69,3,FALSE)</f>
        <v>Production worker</v>
      </c>
      <c r="R355" s="15"/>
      <c r="S355" s="17">
        <f>VLOOKUP(P355,functions!$A$2:$H$69,8,FALSE)</f>
        <v>2</v>
      </c>
      <c r="T355" s="17">
        <f t="shared" ca="1" si="55"/>
        <v>5</v>
      </c>
      <c r="U355" s="18">
        <f ca="1">VLOOKUP(T355,'salary scales'!$A$1:$F$10,S355+1,FALSE)</f>
        <v>1899.07</v>
      </c>
      <c r="V355" s="23">
        <f>VLOOKUP(P355,functions!$A$2:$H$69,5,FALSE)</f>
        <v>1.00064</v>
      </c>
      <c r="X355" s="18">
        <f t="shared" ca="1" si="56"/>
        <v>1900.2854047999999</v>
      </c>
      <c r="Y355" s="18">
        <f t="shared" ca="1" si="57"/>
        <v>152.022832384</v>
      </c>
      <c r="Z355" s="18">
        <f t="shared" ca="1" si="59"/>
        <v>995.87124999999992</v>
      </c>
      <c r="AA355" s="18">
        <f t="shared" ca="1" si="60"/>
        <v>147.27211887199999</v>
      </c>
      <c r="AB355" s="18">
        <f t="shared" ca="1" si="61"/>
        <v>32.304851881600001</v>
      </c>
      <c r="AC355" s="18">
        <f t="shared" ca="1" si="62"/>
        <v>42.566393067519996</v>
      </c>
      <c r="AD355" s="18">
        <f t="shared" ca="1" si="63"/>
        <v>88.363271323199996</v>
      </c>
      <c r="AE355" s="18">
        <f t="shared" ca="1" si="64"/>
        <v>10.261541185920001</v>
      </c>
      <c r="AF355" s="18">
        <f t="shared" ca="1" si="65"/>
        <v>79.732996479999997</v>
      </c>
      <c r="AG355" t="str">
        <f t="shared" si="58"/>
        <v/>
      </c>
    </row>
    <row r="356" spans="1:33" x14ac:dyDescent="0.3">
      <c r="A356" s="2" t="s">
        <v>351</v>
      </c>
      <c r="B356" t="s">
        <v>926</v>
      </c>
      <c r="D356" t="s">
        <v>548</v>
      </c>
      <c r="E356" s="1" t="s">
        <v>410</v>
      </c>
      <c r="F356" s="1" t="s">
        <v>465</v>
      </c>
      <c r="G356" s="7">
        <v>29675</v>
      </c>
      <c r="H356" s="7">
        <v>39288</v>
      </c>
      <c r="I356" s="1" t="s">
        <v>1081</v>
      </c>
      <c r="M356" s="6" t="s">
        <v>1283</v>
      </c>
      <c r="N356" s="6" t="s">
        <v>1405</v>
      </c>
      <c r="O356" s="6" t="s">
        <v>1447</v>
      </c>
      <c r="P356" s="12" t="s">
        <v>1070</v>
      </c>
      <c r="Q356" s="15" t="str">
        <f>VLOOKUP(P356,functions!$A$2:$H$69,3,FALSE)</f>
        <v>Employee Technical Service</v>
      </c>
      <c r="R356" s="15"/>
      <c r="S356" s="17">
        <f>VLOOKUP(P356,functions!$A$2:$H$69,8,FALSE)</f>
        <v>2</v>
      </c>
      <c r="T356" s="17">
        <f t="shared" ca="1" si="55"/>
        <v>11</v>
      </c>
      <c r="U356" s="18" t="e">
        <f ca="1">VLOOKUP(T356,'salary scales'!$A$1:$F$10,S356+1,FALSE)</f>
        <v>#N/A</v>
      </c>
      <c r="V356" s="23">
        <f>VLOOKUP(P356,functions!$A$2:$H$69,5,FALSE)</f>
        <v>1</v>
      </c>
      <c r="X356" s="18" t="e">
        <f t="shared" ca="1" si="56"/>
        <v>#N/A</v>
      </c>
      <c r="Y356" s="18" t="e">
        <f t="shared" ca="1" si="57"/>
        <v>#N/A</v>
      </c>
      <c r="Z356" s="18" t="e">
        <f t="shared" ca="1" si="59"/>
        <v>#N/A</v>
      </c>
      <c r="AA356" s="18" t="e">
        <f t="shared" ca="1" si="60"/>
        <v>#N/A</v>
      </c>
      <c r="AB356" s="18" t="e">
        <f t="shared" ca="1" si="61"/>
        <v>#N/A</v>
      </c>
      <c r="AC356" s="18" t="e">
        <f t="shared" ca="1" si="62"/>
        <v>#N/A</v>
      </c>
      <c r="AD356" s="18" t="e">
        <f t="shared" ca="1" si="63"/>
        <v>#N/A</v>
      </c>
      <c r="AE356" s="18" t="e">
        <f t="shared" ca="1" si="64"/>
        <v>#N/A</v>
      </c>
      <c r="AF356" s="18" t="e">
        <f t="shared" ca="1" si="65"/>
        <v>#N/A</v>
      </c>
      <c r="AG356" t="str">
        <f t="shared" si="58"/>
        <v/>
      </c>
    </row>
    <row r="357" spans="1:33" x14ac:dyDescent="0.3">
      <c r="A357" s="2" t="s">
        <v>352</v>
      </c>
      <c r="B357" t="s">
        <v>931</v>
      </c>
      <c r="D357" t="s">
        <v>568</v>
      </c>
      <c r="E357" s="1" t="s">
        <v>410</v>
      </c>
      <c r="F357" s="1" t="s">
        <v>465</v>
      </c>
      <c r="G357" s="7">
        <v>21704</v>
      </c>
      <c r="H357" s="7">
        <v>40867</v>
      </c>
      <c r="I357" s="1" t="s">
        <v>1420</v>
      </c>
      <c r="J357" s="47">
        <v>12</v>
      </c>
      <c r="K357" s="47">
        <v>1</v>
      </c>
      <c r="L357" s="49" t="s">
        <v>1426</v>
      </c>
      <c r="M357" s="6" t="s">
        <v>1281</v>
      </c>
      <c r="N357" s="6" t="s">
        <v>1335</v>
      </c>
      <c r="O357" s="6" t="s">
        <v>1445</v>
      </c>
      <c r="P357" s="12" t="s">
        <v>1021</v>
      </c>
      <c r="Q357" s="15" t="str">
        <f>VLOOKUP(P357,functions!$A$2:$H$69,3,FALSE)</f>
        <v>In-house sales employee</v>
      </c>
      <c r="R357" s="15"/>
      <c r="S357" s="17">
        <f>VLOOKUP(P357,functions!$A$2:$H$69,8,FALSE)</f>
        <v>3</v>
      </c>
      <c r="T357" s="17">
        <f t="shared" ca="1" si="55"/>
        <v>7</v>
      </c>
      <c r="U357" s="18">
        <f ca="1">VLOOKUP(T357,'salary scales'!$A$1:$F$10,S357+1,FALSE)</f>
        <v>2074.52</v>
      </c>
      <c r="V357" s="23">
        <f>VLOOKUP(P357,functions!$A$2:$H$69,5,FALSE)</f>
        <v>0.6</v>
      </c>
      <c r="X357" s="18">
        <f t="shared" ca="1" si="56"/>
        <v>1244.712</v>
      </c>
      <c r="Y357" s="18">
        <f t="shared" ca="1" si="57"/>
        <v>99.57696</v>
      </c>
      <c r="Z357" s="18">
        <f t="shared" ca="1" si="59"/>
        <v>995.87124999999992</v>
      </c>
      <c r="AA357" s="18">
        <f t="shared" ca="1" si="60"/>
        <v>96.465180000000004</v>
      </c>
      <c r="AB357" s="18">
        <f t="shared" ca="1" si="61"/>
        <v>21.160104</v>
      </c>
      <c r="AC357" s="18">
        <f t="shared" ca="1" si="62"/>
        <v>27.881548800000001</v>
      </c>
      <c r="AD357" s="18">
        <f t="shared" ca="1" si="63"/>
        <v>57.879108000000002</v>
      </c>
      <c r="AE357" s="18">
        <f t="shared" ca="1" si="64"/>
        <v>6.7214448000000004</v>
      </c>
      <c r="AF357" s="18">
        <f t="shared" ca="1" si="65"/>
        <v>58.336199999999998</v>
      </c>
      <c r="AG357" t="str">
        <f t="shared" si="58"/>
        <v/>
      </c>
    </row>
    <row r="358" spans="1:33" x14ac:dyDescent="0.3">
      <c r="A358" s="2" t="s">
        <v>353</v>
      </c>
      <c r="B358" t="s">
        <v>908</v>
      </c>
      <c r="D358" t="s">
        <v>514</v>
      </c>
      <c r="E358" s="1" t="s">
        <v>410</v>
      </c>
      <c r="F358" s="1" t="s">
        <v>465</v>
      </c>
      <c r="G358" s="7">
        <v>26486</v>
      </c>
      <c r="H358" s="7">
        <v>40157</v>
      </c>
      <c r="I358" s="1" t="s">
        <v>1081</v>
      </c>
      <c r="M358" s="6" t="s">
        <v>1281</v>
      </c>
      <c r="N358" s="6" t="s">
        <v>1405</v>
      </c>
      <c r="O358" s="6" t="s">
        <v>1447</v>
      </c>
      <c r="P358" s="12" t="s">
        <v>1070</v>
      </c>
      <c r="Q358" s="15" t="str">
        <f>VLOOKUP(P358,functions!$A$2:$H$69,3,FALSE)</f>
        <v>Employee Technical Service</v>
      </c>
      <c r="R358" s="15"/>
      <c r="S358" s="17">
        <f>VLOOKUP(P358,functions!$A$2:$H$69,8,FALSE)</f>
        <v>2</v>
      </c>
      <c r="T358" s="17">
        <f t="shared" ca="1" si="55"/>
        <v>9</v>
      </c>
      <c r="U358" s="18">
        <f ca="1">VLOOKUP(T358,'salary scales'!$A$1:$F$10,S358+1,FALSE)</f>
        <v>1939.17</v>
      </c>
      <c r="V358" s="23">
        <f>VLOOKUP(P358,functions!$A$2:$H$69,5,FALSE)</f>
        <v>1</v>
      </c>
      <c r="X358" s="18">
        <f t="shared" ca="1" si="56"/>
        <v>1939.17</v>
      </c>
      <c r="Y358" s="18">
        <f t="shared" ca="1" si="57"/>
        <v>155.1336</v>
      </c>
      <c r="Z358" s="18">
        <f t="shared" ca="1" si="59"/>
        <v>995.87124999999992</v>
      </c>
      <c r="AA358" s="18">
        <f t="shared" ca="1" si="60"/>
        <v>150.285675</v>
      </c>
      <c r="AB358" s="18">
        <f t="shared" ca="1" si="61"/>
        <v>32.965890000000002</v>
      </c>
      <c r="AC358" s="18">
        <f t="shared" ca="1" si="62"/>
        <v>43.437407999999998</v>
      </c>
      <c r="AD358" s="18">
        <f t="shared" ca="1" si="63"/>
        <v>90.171405000000007</v>
      </c>
      <c r="AE358" s="18">
        <f t="shared" ca="1" si="64"/>
        <v>10.471518000000001</v>
      </c>
      <c r="AF358" s="18">
        <f t="shared" ca="1" si="65"/>
        <v>83.692000000000007</v>
      </c>
      <c r="AG358" t="str">
        <f t="shared" si="58"/>
        <v/>
      </c>
    </row>
    <row r="359" spans="1:33" x14ac:dyDescent="0.3">
      <c r="A359" s="2" t="s">
        <v>354</v>
      </c>
      <c r="B359" t="s">
        <v>932</v>
      </c>
      <c r="D359" t="s">
        <v>487</v>
      </c>
      <c r="E359" s="1" t="s">
        <v>410</v>
      </c>
      <c r="F359" s="1" t="s">
        <v>465</v>
      </c>
      <c r="G359" s="7">
        <v>21163</v>
      </c>
      <c r="H359" s="7">
        <v>40340</v>
      </c>
      <c r="I359" s="1" t="s">
        <v>1081</v>
      </c>
      <c r="J359" s="47">
        <v>3</v>
      </c>
      <c r="K359" s="47">
        <v>1</v>
      </c>
      <c r="L359" s="49" t="s">
        <v>1422</v>
      </c>
      <c r="M359" s="6" t="s">
        <v>1281</v>
      </c>
      <c r="N359" s="6" t="s">
        <v>1435</v>
      </c>
      <c r="O359" s="6" t="s">
        <v>1464</v>
      </c>
      <c r="P359" s="12" t="s">
        <v>1051</v>
      </c>
      <c r="Q359" s="15" t="str">
        <f>VLOOKUP(P359,functions!$A$2:$H$69,3,FALSE)</f>
        <v>Planner</v>
      </c>
      <c r="R359" s="15"/>
      <c r="S359" s="17">
        <f>VLOOKUP(P359,functions!$A$2:$H$69,8,FALSE)</f>
        <v>3</v>
      </c>
      <c r="T359" s="17">
        <f t="shared" ca="1" si="55"/>
        <v>8</v>
      </c>
      <c r="U359" s="18">
        <f ca="1">VLOOKUP(T359,'salary scales'!$A$1:$F$10,S359+1,FALSE)</f>
        <v>2124.06</v>
      </c>
      <c r="V359" s="23">
        <f>VLOOKUP(P359,functions!$A$2:$H$69,5,FALSE)</f>
        <v>1</v>
      </c>
      <c r="X359" s="18">
        <f t="shared" ca="1" si="56"/>
        <v>2124.06</v>
      </c>
      <c r="Y359" s="18">
        <f t="shared" ca="1" si="57"/>
        <v>169.9248</v>
      </c>
      <c r="Z359" s="18">
        <f t="shared" ca="1" si="59"/>
        <v>995.87124999999992</v>
      </c>
      <c r="AA359" s="18">
        <f t="shared" ca="1" si="60"/>
        <v>164.61464999999998</v>
      </c>
      <c r="AB359" s="18">
        <f t="shared" ca="1" si="61"/>
        <v>36.109020000000001</v>
      </c>
      <c r="AC359" s="18">
        <f t="shared" ca="1" si="62"/>
        <v>47.578944</v>
      </c>
      <c r="AD359" s="18">
        <f t="shared" ca="1" si="63"/>
        <v>98.768789999999996</v>
      </c>
      <c r="AE359" s="18">
        <f t="shared" ca="1" si="64"/>
        <v>11.469924000000001</v>
      </c>
      <c r="AF359" s="18">
        <f t="shared" ca="1" si="65"/>
        <v>102.181</v>
      </c>
      <c r="AG359" t="str">
        <f t="shared" si="58"/>
        <v/>
      </c>
    </row>
    <row r="360" spans="1:33" x14ac:dyDescent="0.3">
      <c r="A360" s="2" t="s">
        <v>355</v>
      </c>
      <c r="B360" t="s">
        <v>933</v>
      </c>
      <c r="D360" t="s">
        <v>570</v>
      </c>
      <c r="E360" s="1" t="s">
        <v>410</v>
      </c>
      <c r="F360" s="1" t="s">
        <v>465</v>
      </c>
      <c r="G360" s="7">
        <v>30935</v>
      </c>
      <c r="H360" s="7">
        <v>40423</v>
      </c>
      <c r="I360" s="1" t="s">
        <v>1081</v>
      </c>
      <c r="M360" s="6" t="s">
        <v>1283</v>
      </c>
      <c r="N360" s="6" t="s">
        <v>1439</v>
      </c>
      <c r="O360" s="6" t="s">
        <v>1457</v>
      </c>
      <c r="P360" s="12" t="s">
        <v>1059</v>
      </c>
      <c r="Q360" s="15" t="str">
        <f>VLOOKUP(P360,functions!$A$2:$H$69,3,FALSE)</f>
        <v>Warehouse worker</v>
      </c>
      <c r="R360" s="15"/>
      <c r="S360" s="17">
        <f>VLOOKUP(P360,functions!$A$2:$H$69,8,FALSE)</f>
        <v>1</v>
      </c>
      <c r="T360" s="17">
        <f t="shared" ca="1" si="55"/>
        <v>8</v>
      </c>
      <c r="U360" s="18">
        <f ca="1">VLOOKUP(T360,'salary scales'!$A$1:$F$10,S360+1,FALSE)</f>
        <v>1861.13</v>
      </c>
      <c r="V360" s="23">
        <f>VLOOKUP(P360,functions!$A$2:$H$69,5,FALSE)</f>
        <v>1</v>
      </c>
      <c r="X360" s="18">
        <f t="shared" ca="1" si="56"/>
        <v>1861.13</v>
      </c>
      <c r="Y360" s="18">
        <f t="shared" ca="1" si="57"/>
        <v>148.8904</v>
      </c>
      <c r="Z360" s="18">
        <f t="shared" ca="1" si="59"/>
        <v>995.87124999999992</v>
      </c>
      <c r="AA360" s="18">
        <f t="shared" ca="1" si="60"/>
        <v>144.23757500000002</v>
      </c>
      <c r="AB360" s="18">
        <f t="shared" ca="1" si="61"/>
        <v>31.639210000000006</v>
      </c>
      <c r="AC360" s="18">
        <f t="shared" ca="1" si="62"/>
        <v>41.689312000000001</v>
      </c>
      <c r="AD360" s="18">
        <f t="shared" ca="1" si="63"/>
        <v>86.542545000000004</v>
      </c>
      <c r="AE360" s="18">
        <f t="shared" ca="1" si="64"/>
        <v>10.050102000000001</v>
      </c>
      <c r="AF360" s="18">
        <f t="shared" ca="1" si="65"/>
        <v>75.888000000000019</v>
      </c>
      <c r="AG360" t="str">
        <f t="shared" si="58"/>
        <v/>
      </c>
    </row>
    <row r="361" spans="1:33" x14ac:dyDescent="0.3">
      <c r="A361" s="2" t="s">
        <v>356</v>
      </c>
      <c r="B361" t="s">
        <v>933</v>
      </c>
      <c r="D361" t="s">
        <v>569</v>
      </c>
      <c r="E361" s="1" t="s">
        <v>410</v>
      </c>
      <c r="F361" s="1" t="s">
        <v>465</v>
      </c>
      <c r="G361" s="7">
        <v>20565</v>
      </c>
      <c r="H361" s="7">
        <v>39345</v>
      </c>
      <c r="I361" s="1" t="s">
        <v>1081</v>
      </c>
      <c r="M361" s="6" t="s">
        <v>1281</v>
      </c>
      <c r="N361" s="6" t="s">
        <v>1042</v>
      </c>
      <c r="O361" s="6" t="s">
        <v>1276</v>
      </c>
      <c r="P361" s="12" t="s">
        <v>1008</v>
      </c>
      <c r="Q361" s="15" t="str">
        <f>VLOOKUP(P361,functions!$A$2:$H$69,3,FALSE)</f>
        <v>Engineers</v>
      </c>
      <c r="R361" s="15"/>
      <c r="S361" s="17">
        <f>VLOOKUP(P361,functions!$A$2:$H$69,8,FALSE)</f>
        <v>3</v>
      </c>
      <c r="T361" s="17">
        <f t="shared" ca="1" si="55"/>
        <v>11</v>
      </c>
      <c r="U361" s="18" t="e">
        <f ca="1">VLOOKUP(T361,'salary scales'!$A$1:$F$10,S361+1,FALSE)</f>
        <v>#N/A</v>
      </c>
      <c r="V361" s="23">
        <f>VLOOKUP(P361,functions!$A$2:$H$69,5,FALSE)</f>
        <v>1</v>
      </c>
      <c r="X361" s="18" t="e">
        <f t="shared" ca="1" si="56"/>
        <v>#N/A</v>
      </c>
      <c r="Y361" s="18" t="e">
        <f t="shared" ca="1" si="57"/>
        <v>#N/A</v>
      </c>
      <c r="Z361" s="18" t="e">
        <f t="shared" ca="1" si="59"/>
        <v>#N/A</v>
      </c>
      <c r="AA361" s="18" t="e">
        <f t="shared" ca="1" si="60"/>
        <v>#N/A</v>
      </c>
      <c r="AB361" s="18" t="e">
        <f t="shared" ca="1" si="61"/>
        <v>#N/A</v>
      </c>
      <c r="AC361" s="18" t="e">
        <f t="shared" ca="1" si="62"/>
        <v>#N/A</v>
      </c>
      <c r="AD361" s="18" t="e">
        <f t="shared" ca="1" si="63"/>
        <v>#N/A</v>
      </c>
      <c r="AE361" s="18" t="e">
        <f t="shared" ca="1" si="64"/>
        <v>#N/A</v>
      </c>
      <c r="AF361" s="18" t="e">
        <f t="shared" ca="1" si="65"/>
        <v>#N/A</v>
      </c>
      <c r="AG361" t="str">
        <f t="shared" si="58"/>
        <v/>
      </c>
    </row>
    <row r="362" spans="1:33" x14ac:dyDescent="0.3">
      <c r="A362" s="2" t="s">
        <v>357</v>
      </c>
      <c r="B362" t="s">
        <v>762</v>
      </c>
      <c r="D362" t="s">
        <v>418</v>
      </c>
      <c r="E362" s="1" t="s">
        <v>410</v>
      </c>
      <c r="F362" s="1" t="s">
        <v>465</v>
      </c>
      <c r="G362" s="7">
        <v>22920</v>
      </c>
      <c r="H362" s="7">
        <v>39788</v>
      </c>
      <c r="I362" s="1" t="s">
        <v>1081</v>
      </c>
      <c r="J362" s="47">
        <v>3</v>
      </c>
      <c r="K362" s="47">
        <v>1</v>
      </c>
      <c r="L362" s="49" t="s">
        <v>1422</v>
      </c>
      <c r="M362" s="6" t="s">
        <v>1281</v>
      </c>
      <c r="N362" s="6" t="s">
        <v>1042</v>
      </c>
      <c r="O362" s="6" t="s">
        <v>1276</v>
      </c>
      <c r="P362" s="12" t="s">
        <v>1008</v>
      </c>
      <c r="Q362" s="15" t="str">
        <f>VLOOKUP(P362,functions!$A$2:$H$69,3,FALSE)</f>
        <v>Engineers</v>
      </c>
      <c r="R362" s="15"/>
      <c r="S362" s="17">
        <f>VLOOKUP(P362,functions!$A$2:$H$69,8,FALSE)</f>
        <v>3</v>
      </c>
      <c r="T362" s="17">
        <f t="shared" ca="1" si="55"/>
        <v>10</v>
      </c>
      <c r="U362" s="18" t="e">
        <f ca="1">VLOOKUP(T362,'salary scales'!$A$1:$F$10,S362+1,FALSE)</f>
        <v>#N/A</v>
      </c>
      <c r="V362" s="23">
        <f>VLOOKUP(P362,functions!$A$2:$H$69,5,FALSE)</f>
        <v>1</v>
      </c>
      <c r="X362" s="18" t="e">
        <f t="shared" ca="1" si="56"/>
        <v>#N/A</v>
      </c>
      <c r="Y362" s="18" t="e">
        <f t="shared" ca="1" si="57"/>
        <v>#N/A</v>
      </c>
      <c r="Z362" s="18" t="e">
        <f t="shared" ca="1" si="59"/>
        <v>#N/A</v>
      </c>
      <c r="AA362" s="18" t="e">
        <f t="shared" ca="1" si="60"/>
        <v>#N/A</v>
      </c>
      <c r="AB362" s="18" t="e">
        <f t="shared" ca="1" si="61"/>
        <v>#N/A</v>
      </c>
      <c r="AC362" s="18" t="e">
        <f t="shared" ca="1" si="62"/>
        <v>#N/A</v>
      </c>
      <c r="AD362" s="18" t="e">
        <f t="shared" ca="1" si="63"/>
        <v>#N/A</v>
      </c>
      <c r="AE362" s="18" t="e">
        <f t="shared" ca="1" si="64"/>
        <v>#N/A</v>
      </c>
      <c r="AF362" s="18" t="e">
        <f t="shared" ca="1" si="65"/>
        <v>#N/A</v>
      </c>
      <c r="AG362" t="str">
        <f t="shared" si="58"/>
        <v/>
      </c>
    </row>
    <row r="363" spans="1:33" x14ac:dyDescent="0.3">
      <c r="A363" s="2" t="s">
        <v>358</v>
      </c>
      <c r="B363" t="s">
        <v>924</v>
      </c>
      <c r="D363" t="s">
        <v>544</v>
      </c>
      <c r="E363" s="1" t="s">
        <v>410</v>
      </c>
      <c r="F363" s="1" t="s">
        <v>465</v>
      </c>
      <c r="G363" s="7">
        <v>22382</v>
      </c>
      <c r="H363" s="7">
        <v>39501</v>
      </c>
      <c r="I363" s="1" t="s">
        <v>1420</v>
      </c>
      <c r="J363" s="47">
        <v>2</v>
      </c>
      <c r="K363" s="47">
        <v>1</v>
      </c>
      <c r="L363" s="49" t="s">
        <v>1422</v>
      </c>
      <c r="M363" s="6" t="s">
        <v>1281</v>
      </c>
      <c r="N363" s="6" t="s">
        <v>1438</v>
      </c>
      <c r="O363" s="6" t="s">
        <v>1448</v>
      </c>
      <c r="P363" s="12" t="s">
        <v>1060</v>
      </c>
      <c r="Q363" s="15" t="str">
        <f>VLOOKUP(P363,functions!$A$2:$H$69,3,FALSE)</f>
        <v>Logistics employee loading and unloading</v>
      </c>
      <c r="R363" s="15"/>
      <c r="S363" s="17">
        <f>VLOOKUP(P363,functions!$A$2:$H$69,8,FALSE)</f>
        <v>1</v>
      </c>
      <c r="T363" s="17">
        <f t="shared" ca="1" si="55"/>
        <v>10</v>
      </c>
      <c r="U363" s="18" t="e">
        <f ca="1">VLOOKUP(T363,'salary scales'!$A$1:$F$10,S363+1,FALSE)</f>
        <v>#N/A</v>
      </c>
      <c r="V363" s="23">
        <f>VLOOKUP(P363,functions!$A$2:$H$69,5,FALSE)</f>
        <v>1</v>
      </c>
      <c r="X363" s="18" t="e">
        <f t="shared" ca="1" si="56"/>
        <v>#N/A</v>
      </c>
      <c r="Y363" s="18" t="e">
        <f t="shared" ca="1" si="57"/>
        <v>#N/A</v>
      </c>
      <c r="Z363" s="18" t="e">
        <f t="shared" ca="1" si="59"/>
        <v>#N/A</v>
      </c>
      <c r="AA363" s="18" t="e">
        <f t="shared" ca="1" si="60"/>
        <v>#N/A</v>
      </c>
      <c r="AB363" s="18" t="e">
        <f t="shared" ca="1" si="61"/>
        <v>#N/A</v>
      </c>
      <c r="AC363" s="18" t="e">
        <f t="shared" ca="1" si="62"/>
        <v>#N/A</v>
      </c>
      <c r="AD363" s="18" t="e">
        <f t="shared" ca="1" si="63"/>
        <v>#N/A</v>
      </c>
      <c r="AE363" s="18" t="e">
        <f t="shared" ca="1" si="64"/>
        <v>#N/A</v>
      </c>
      <c r="AF363" s="18" t="e">
        <f t="shared" ca="1" si="65"/>
        <v>#N/A</v>
      </c>
      <c r="AG363" t="str">
        <f t="shared" si="58"/>
        <v/>
      </c>
    </row>
    <row r="364" spans="1:33" x14ac:dyDescent="0.3">
      <c r="A364" s="2" t="s">
        <v>359</v>
      </c>
      <c r="B364" t="s">
        <v>925</v>
      </c>
      <c r="D364" t="s">
        <v>546</v>
      </c>
      <c r="E364" s="1" t="s">
        <v>410</v>
      </c>
      <c r="F364" s="1" t="s">
        <v>465</v>
      </c>
      <c r="G364" s="7">
        <v>24248</v>
      </c>
      <c r="H364" s="7">
        <v>41112</v>
      </c>
      <c r="I364" s="1" t="s">
        <v>1081</v>
      </c>
      <c r="M364" s="6" t="s">
        <v>1281</v>
      </c>
      <c r="N364" s="6" t="s">
        <v>1405</v>
      </c>
      <c r="O364" s="6" t="s">
        <v>1447</v>
      </c>
      <c r="P364" s="12" t="s">
        <v>1070</v>
      </c>
      <c r="Q364" s="15" t="str">
        <f>VLOOKUP(P364,functions!$A$2:$H$69,3,FALSE)</f>
        <v>Employee Technical Service</v>
      </c>
      <c r="R364" s="15"/>
      <c r="S364" s="17">
        <f>VLOOKUP(P364,functions!$A$2:$H$69,8,FALSE)</f>
        <v>2</v>
      </c>
      <c r="T364" s="17">
        <f t="shared" ca="1" si="55"/>
        <v>6</v>
      </c>
      <c r="U364" s="18">
        <f ca="1">VLOOKUP(T364,'salary scales'!$A$1:$F$10,S364+1,FALSE)</f>
        <v>1939.17</v>
      </c>
      <c r="V364" s="23">
        <f>VLOOKUP(P364,functions!$A$2:$H$69,5,FALSE)</f>
        <v>1</v>
      </c>
      <c r="X364" s="18">
        <f t="shared" ca="1" si="56"/>
        <v>1939.17</v>
      </c>
      <c r="Y364" s="18">
        <f t="shared" ca="1" si="57"/>
        <v>155.1336</v>
      </c>
      <c r="Z364" s="18">
        <f t="shared" ca="1" si="59"/>
        <v>995.87124999999992</v>
      </c>
      <c r="AA364" s="18">
        <f t="shared" ca="1" si="60"/>
        <v>150.285675</v>
      </c>
      <c r="AB364" s="18">
        <f t="shared" ca="1" si="61"/>
        <v>32.965890000000002</v>
      </c>
      <c r="AC364" s="18">
        <f t="shared" ca="1" si="62"/>
        <v>43.437407999999998</v>
      </c>
      <c r="AD364" s="18">
        <f t="shared" ca="1" si="63"/>
        <v>90.171405000000007</v>
      </c>
      <c r="AE364" s="18">
        <f t="shared" ca="1" si="64"/>
        <v>10.471518000000001</v>
      </c>
      <c r="AF364" s="18">
        <f t="shared" ca="1" si="65"/>
        <v>83.692000000000007</v>
      </c>
      <c r="AG364" t="str">
        <f t="shared" si="58"/>
        <v/>
      </c>
    </row>
    <row r="365" spans="1:33" x14ac:dyDescent="0.3">
      <c r="A365" s="2" t="s">
        <v>360</v>
      </c>
      <c r="B365" t="s">
        <v>925</v>
      </c>
      <c r="D365" t="s">
        <v>545</v>
      </c>
      <c r="E365" s="1" t="s">
        <v>410</v>
      </c>
      <c r="F365" s="1" t="s">
        <v>465</v>
      </c>
      <c r="G365" s="7">
        <v>21894</v>
      </c>
      <c r="H365" s="7">
        <v>40466</v>
      </c>
      <c r="I365" s="1" t="s">
        <v>1081</v>
      </c>
      <c r="M365" s="6" t="s">
        <v>1281</v>
      </c>
      <c r="N365" s="6" t="s">
        <v>1435</v>
      </c>
      <c r="O365" s="6" t="s">
        <v>1466</v>
      </c>
      <c r="P365" s="12" t="s">
        <v>1053</v>
      </c>
      <c r="Q365" s="15" t="str">
        <f>VLOOKUP(P365,functions!$A$2:$H$69,3,FALSE)</f>
        <v>Production worker</v>
      </c>
      <c r="R365" s="15"/>
      <c r="S365" s="17">
        <f>VLOOKUP(P365,functions!$A$2:$H$69,8,FALSE)</f>
        <v>2</v>
      </c>
      <c r="T365" s="17">
        <f t="shared" ca="1" si="55"/>
        <v>8</v>
      </c>
      <c r="U365" s="18">
        <f ca="1">VLOOKUP(T365,'salary scales'!$A$1:$F$10,S365+1,FALSE)</f>
        <v>1939.17</v>
      </c>
      <c r="V365" s="23">
        <f>VLOOKUP(P365,functions!$A$2:$H$69,5,FALSE)</f>
        <v>1.00064</v>
      </c>
      <c r="X365" s="18">
        <f t="shared" ca="1" si="56"/>
        <v>1940.4110688000001</v>
      </c>
      <c r="Y365" s="18">
        <f t="shared" ca="1" si="57"/>
        <v>155.232885504</v>
      </c>
      <c r="Z365" s="18">
        <f t="shared" ca="1" si="59"/>
        <v>995.87124999999992</v>
      </c>
      <c r="AA365" s="18">
        <f t="shared" ca="1" si="60"/>
        <v>150.38185783200001</v>
      </c>
      <c r="AB365" s="18">
        <f t="shared" ca="1" si="61"/>
        <v>32.986988169600004</v>
      </c>
      <c r="AC365" s="18">
        <f t="shared" ca="1" si="62"/>
        <v>43.465207941119999</v>
      </c>
      <c r="AD365" s="18">
        <f t="shared" ca="1" si="63"/>
        <v>90.229114699199997</v>
      </c>
      <c r="AE365" s="18">
        <f t="shared" ca="1" si="64"/>
        <v>10.478219771520001</v>
      </c>
      <c r="AF365" s="18">
        <f t="shared" ca="1" si="65"/>
        <v>83.745562880000023</v>
      </c>
      <c r="AG365" t="str">
        <f t="shared" si="58"/>
        <v/>
      </c>
    </row>
    <row r="366" spans="1:33" x14ac:dyDescent="0.3">
      <c r="A366" s="2" t="s">
        <v>361</v>
      </c>
      <c r="B366" t="s">
        <v>927</v>
      </c>
      <c r="D366" t="s">
        <v>463</v>
      </c>
      <c r="E366" s="1" t="s">
        <v>410</v>
      </c>
      <c r="F366" s="1" t="s">
        <v>466</v>
      </c>
      <c r="G366" s="7">
        <v>23110</v>
      </c>
      <c r="H366" s="7">
        <v>40421</v>
      </c>
      <c r="I366" s="1" t="s">
        <v>1081</v>
      </c>
      <c r="J366" s="47">
        <v>30</v>
      </c>
      <c r="K366" s="47">
        <v>1</v>
      </c>
      <c r="L366" s="49" t="s">
        <v>1290</v>
      </c>
      <c r="M366" s="6" t="s">
        <v>1281</v>
      </c>
      <c r="N366" s="6" t="s">
        <v>1435</v>
      </c>
      <c r="O366" s="6" t="s">
        <v>1466</v>
      </c>
      <c r="P366" s="12" t="s">
        <v>1053</v>
      </c>
      <c r="Q366" s="15" t="str">
        <f>VLOOKUP(P366,functions!$A$2:$H$69,3,FALSE)</f>
        <v>Production worker</v>
      </c>
      <c r="R366" s="15"/>
      <c r="S366" s="17">
        <f>VLOOKUP(P366,functions!$A$2:$H$69,8,FALSE)</f>
        <v>2</v>
      </c>
      <c r="T366" s="17">
        <f t="shared" ca="1" si="55"/>
        <v>8</v>
      </c>
      <c r="U366" s="18">
        <f ca="1">VLOOKUP(T366,'salary scales'!$A$1:$F$10,S366+1,FALSE)</f>
        <v>1939.17</v>
      </c>
      <c r="V366" s="23">
        <f>VLOOKUP(P366,functions!$A$2:$H$69,5,FALSE)</f>
        <v>1.00064</v>
      </c>
      <c r="X366" s="18">
        <f t="shared" ca="1" si="56"/>
        <v>1940.4110688000001</v>
      </c>
      <c r="Y366" s="18">
        <f t="shared" ca="1" si="57"/>
        <v>155.232885504</v>
      </c>
      <c r="Z366" s="18">
        <f t="shared" ca="1" si="59"/>
        <v>995.87124999999992</v>
      </c>
      <c r="AA366" s="18">
        <f t="shared" ca="1" si="60"/>
        <v>150.38185783200001</v>
      </c>
      <c r="AB366" s="18">
        <f t="shared" ca="1" si="61"/>
        <v>32.986988169600004</v>
      </c>
      <c r="AC366" s="18">
        <f t="shared" ca="1" si="62"/>
        <v>43.465207941119999</v>
      </c>
      <c r="AD366" s="18">
        <f t="shared" ca="1" si="63"/>
        <v>90.229114699199997</v>
      </c>
      <c r="AE366" s="18">
        <f t="shared" ca="1" si="64"/>
        <v>10.478219771520001</v>
      </c>
      <c r="AF366" s="18">
        <f t="shared" ca="1" si="65"/>
        <v>83.745562880000023</v>
      </c>
      <c r="AG366" t="str">
        <f t="shared" si="58"/>
        <v/>
      </c>
    </row>
    <row r="367" spans="1:33" x14ac:dyDescent="0.3">
      <c r="A367" s="2" t="s">
        <v>362</v>
      </c>
      <c r="B367" t="s">
        <v>927</v>
      </c>
      <c r="D367" t="s">
        <v>463</v>
      </c>
      <c r="E367" s="1" t="s">
        <v>410</v>
      </c>
      <c r="F367" s="1" t="s">
        <v>466</v>
      </c>
      <c r="G367" s="7">
        <v>28879</v>
      </c>
      <c r="H367" s="7">
        <v>39277</v>
      </c>
      <c r="I367" s="1" t="s">
        <v>1081</v>
      </c>
      <c r="M367" s="6" t="s">
        <v>1281</v>
      </c>
      <c r="N367" s="6" t="s">
        <v>1044</v>
      </c>
      <c r="O367" s="6" t="s">
        <v>1274</v>
      </c>
      <c r="P367" s="12" t="s">
        <v>1015</v>
      </c>
      <c r="Q367" s="15" t="str">
        <f>VLOOKUP(P367,functions!$A$2:$H$69,3,FALSE)</f>
        <v>Website designer</v>
      </c>
      <c r="R367" s="15"/>
      <c r="S367" s="17">
        <f>VLOOKUP(P367,functions!$A$2:$H$69,8,FALSE)</f>
        <v>3</v>
      </c>
      <c r="T367" s="17">
        <f t="shared" ca="1" si="55"/>
        <v>11</v>
      </c>
      <c r="U367" s="18" t="e">
        <f ca="1">VLOOKUP(T367,'salary scales'!$A$1:$F$10,S367+1,FALSE)</f>
        <v>#N/A</v>
      </c>
      <c r="V367" s="23">
        <f>VLOOKUP(P367,functions!$A$2:$H$69,5,FALSE)</f>
        <v>1</v>
      </c>
      <c r="X367" s="18" t="e">
        <f t="shared" ca="1" si="56"/>
        <v>#N/A</v>
      </c>
      <c r="Y367" s="18" t="e">
        <f t="shared" ca="1" si="57"/>
        <v>#N/A</v>
      </c>
      <c r="Z367" s="18" t="e">
        <f t="shared" ca="1" si="59"/>
        <v>#N/A</v>
      </c>
      <c r="AA367" s="18" t="e">
        <f t="shared" ca="1" si="60"/>
        <v>#N/A</v>
      </c>
      <c r="AB367" s="18" t="e">
        <f t="shared" ca="1" si="61"/>
        <v>#N/A</v>
      </c>
      <c r="AC367" s="18" t="e">
        <f t="shared" ca="1" si="62"/>
        <v>#N/A</v>
      </c>
      <c r="AD367" s="18" t="e">
        <f t="shared" ca="1" si="63"/>
        <v>#N/A</v>
      </c>
      <c r="AE367" s="18" t="e">
        <f t="shared" ca="1" si="64"/>
        <v>#N/A</v>
      </c>
      <c r="AF367" s="18" t="e">
        <f t="shared" ca="1" si="65"/>
        <v>#N/A</v>
      </c>
      <c r="AG367" t="str">
        <f t="shared" si="58"/>
        <v/>
      </c>
    </row>
    <row r="368" spans="1:33" x14ac:dyDescent="0.3">
      <c r="A368" s="2" t="s">
        <v>363</v>
      </c>
      <c r="B368" t="s">
        <v>927</v>
      </c>
      <c r="D368" t="s">
        <v>549</v>
      </c>
      <c r="E368" s="1" t="s">
        <v>410</v>
      </c>
      <c r="F368" s="1" t="s">
        <v>465</v>
      </c>
      <c r="G368" s="7">
        <v>25593</v>
      </c>
      <c r="H368" s="7">
        <v>40922</v>
      </c>
      <c r="I368" s="1" t="s">
        <v>1081</v>
      </c>
      <c r="J368" s="47">
        <v>72</v>
      </c>
      <c r="K368" s="47">
        <v>1</v>
      </c>
      <c r="L368" s="49" t="s">
        <v>1292</v>
      </c>
      <c r="M368" s="6" t="s">
        <v>1281</v>
      </c>
      <c r="N368" s="6" t="s">
        <v>1435</v>
      </c>
      <c r="O368" s="6" t="s">
        <v>1464</v>
      </c>
      <c r="P368" s="12" t="s">
        <v>1051</v>
      </c>
      <c r="Q368" s="15" t="str">
        <f>VLOOKUP(P368,functions!$A$2:$H$69,3,FALSE)</f>
        <v>Planner</v>
      </c>
      <c r="R368" s="15"/>
      <c r="S368" s="17">
        <f>VLOOKUP(P368,functions!$A$2:$H$69,8,FALSE)</f>
        <v>3</v>
      </c>
      <c r="T368" s="17">
        <f t="shared" ca="1" si="55"/>
        <v>6</v>
      </c>
      <c r="U368" s="18">
        <f ca="1">VLOOKUP(T368,'salary scales'!$A$1:$F$10,S368+1,FALSE)</f>
        <v>2025.09</v>
      </c>
      <c r="V368" s="23">
        <f>VLOOKUP(P368,functions!$A$2:$H$69,5,FALSE)</f>
        <v>1</v>
      </c>
      <c r="X368" s="18">
        <f t="shared" ca="1" si="56"/>
        <v>2025.09</v>
      </c>
      <c r="Y368" s="18">
        <f t="shared" ca="1" si="57"/>
        <v>162.00719999999998</v>
      </c>
      <c r="Z368" s="18">
        <f t="shared" ca="1" si="59"/>
        <v>995.87124999999992</v>
      </c>
      <c r="AA368" s="18">
        <f t="shared" ca="1" si="60"/>
        <v>156.94447499999998</v>
      </c>
      <c r="AB368" s="18">
        <f t="shared" ca="1" si="61"/>
        <v>34.42653</v>
      </c>
      <c r="AC368" s="18">
        <f t="shared" ca="1" si="62"/>
        <v>45.362015999999997</v>
      </c>
      <c r="AD368" s="18">
        <f t="shared" ca="1" si="63"/>
        <v>94.166685000000001</v>
      </c>
      <c r="AE368" s="18">
        <f t="shared" ca="1" si="64"/>
        <v>10.935486000000001</v>
      </c>
      <c r="AF368" s="18">
        <f t="shared" ca="1" si="65"/>
        <v>92.283999999999992</v>
      </c>
      <c r="AG368" t="str">
        <f t="shared" si="58"/>
        <v/>
      </c>
    </row>
    <row r="369" spans="1:33" x14ac:dyDescent="0.3">
      <c r="A369" s="2" t="s">
        <v>364</v>
      </c>
      <c r="B369" t="s">
        <v>930</v>
      </c>
      <c r="D369" t="s">
        <v>463</v>
      </c>
      <c r="E369" s="1" t="s">
        <v>410</v>
      </c>
      <c r="F369" s="1" t="s">
        <v>466</v>
      </c>
      <c r="G369" s="7">
        <v>27014</v>
      </c>
      <c r="H369" s="7">
        <v>40208</v>
      </c>
      <c r="I369" s="1" t="s">
        <v>1081</v>
      </c>
      <c r="M369" s="6" t="s">
        <v>1281</v>
      </c>
      <c r="N369" s="6" t="s">
        <v>1438</v>
      </c>
      <c r="O369" s="6" t="s">
        <v>1448</v>
      </c>
      <c r="P369" s="12" t="s">
        <v>1060</v>
      </c>
      <c r="Q369" s="15" t="str">
        <f>VLOOKUP(P369,functions!$A$2:$H$69,3,FALSE)</f>
        <v>Logistics employee loading and unloading</v>
      </c>
      <c r="R369" s="15"/>
      <c r="S369" s="17">
        <f>VLOOKUP(P369,functions!$A$2:$H$69,8,FALSE)</f>
        <v>1</v>
      </c>
      <c r="T369" s="17">
        <f t="shared" ca="1" si="55"/>
        <v>8</v>
      </c>
      <c r="U369" s="18">
        <f ca="1">VLOOKUP(T369,'salary scales'!$A$1:$F$10,S369+1,FALSE)</f>
        <v>1861.13</v>
      </c>
      <c r="V369" s="23">
        <f>VLOOKUP(P369,functions!$A$2:$H$69,5,FALSE)</f>
        <v>1</v>
      </c>
      <c r="X369" s="18">
        <f t="shared" ca="1" si="56"/>
        <v>1861.13</v>
      </c>
      <c r="Y369" s="18">
        <f t="shared" ca="1" si="57"/>
        <v>148.8904</v>
      </c>
      <c r="Z369" s="18">
        <f t="shared" ca="1" si="59"/>
        <v>995.87124999999992</v>
      </c>
      <c r="AA369" s="18">
        <f t="shared" ca="1" si="60"/>
        <v>144.23757500000002</v>
      </c>
      <c r="AB369" s="18">
        <f t="shared" ca="1" si="61"/>
        <v>31.639210000000006</v>
      </c>
      <c r="AC369" s="18">
        <f t="shared" ca="1" si="62"/>
        <v>41.689312000000001</v>
      </c>
      <c r="AD369" s="18">
        <f t="shared" ca="1" si="63"/>
        <v>86.542545000000004</v>
      </c>
      <c r="AE369" s="18">
        <f t="shared" ca="1" si="64"/>
        <v>10.050102000000001</v>
      </c>
      <c r="AF369" s="18">
        <f t="shared" ca="1" si="65"/>
        <v>75.888000000000019</v>
      </c>
      <c r="AG369" t="str">
        <f t="shared" si="58"/>
        <v/>
      </c>
    </row>
    <row r="370" spans="1:33" x14ac:dyDescent="0.3">
      <c r="A370" s="2" t="s">
        <v>365</v>
      </c>
      <c r="B370" t="s">
        <v>909</v>
      </c>
      <c r="C370" t="s">
        <v>733</v>
      </c>
      <c r="D370" t="s">
        <v>513</v>
      </c>
      <c r="E370" s="1" t="s">
        <v>410</v>
      </c>
      <c r="F370" s="1" t="s">
        <v>465</v>
      </c>
      <c r="G370" s="7">
        <v>26482</v>
      </c>
      <c r="H370" s="7">
        <v>39731</v>
      </c>
      <c r="I370" s="1" t="s">
        <v>1081</v>
      </c>
      <c r="J370" s="47">
        <v>2</v>
      </c>
      <c r="K370" s="47">
        <v>1</v>
      </c>
      <c r="L370" s="49" t="s">
        <v>1423</v>
      </c>
      <c r="M370" s="6" t="s">
        <v>1281</v>
      </c>
      <c r="N370" s="6" t="s">
        <v>1335</v>
      </c>
      <c r="O370" s="6" t="s">
        <v>1046</v>
      </c>
      <c r="P370" s="12" t="s">
        <v>1025</v>
      </c>
      <c r="Q370" s="15" t="str">
        <f>VLOOKUP(P370,functions!$A$2:$H$69,3,FALSE)</f>
        <v>Marketeer</v>
      </c>
      <c r="R370" s="15"/>
      <c r="S370" s="17">
        <f>VLOOKUP(P370,functions!$A$2:$H$69,8,FALSE)</f>
        <v>2</v>
      </c>
      <c r="T370" s="17">
        <f t="shared" ca="1" si="55"/>
        <v>10</v>
      </c>
      <c r="U370" s="18" t="e">
        <f ca="1">VLOOKUP(T370,'salary scales'!$A$1:$F$10,S370+1,FALSE)</f>
        <v>#N/A</v>
      </c>
      <c r="V370" s="23">
        <f>VLOOKUP(P370,functions!$A$2:$H$69,5,FALSE)</f>
        <v>0.6</v>
      </c>
      <c r="X370" s="18" t="e">
        <f t="shared" ca="1" si="56"/>
        <v>#N/A</v>
      </c>
      <c r="Y370" s="18" t="e">
        <f t="shared" ca="1" si="57"/>
        <v>#N/A</v>
      </c>
      <c r="Z370" s="18" t="e">
        <f t="shared" ca="1" si="59"/>
        <v>#N/A</v>
      </c>
      <c r="AA370" s="18" t="e">
        <f t="shared" ca="1" si="60"/>
        <v>#N/A</v>
      </c>
      <c r="AB370" s="18" t="e">
        <f t="shared" ca="1" si="61"/>
        <v>#N/A</v>
      </c>
      <c r="AC370" s="18" t="e">
        <f t="shared" ca="1" si="62"/>
        <v>#N/A</v>
      </c>
      <c r="AD370" s="18" t="e">
        <f t="shared" ca="1" si="63"/>
        <v>#N/A</v>
      </c>
      <c r="AE370" s="18" t="e">
        <f t="shared" ca="1" si="64"/>
        <v>#N/A</v>
      </c>
      <c r="AF370" s="18" t="e">
        <f t="shared" ca="1" si="65"/>
        <v>#N/A</v>
      </c>
      <c r="AG370" t="str">
        <f t="shared" si="58"/>
        <v/>
      </c>
    </row>
    <row r="371" spans="1:33" x14ac:dyDescent="0.3">
      <c r="A371" s="2" t="s">
        <v>366</v>
      </c>
      <c r="B371" t="s">
        <v>779</v>
      </c>
      <c r="D371" t="s">
        <v>677</v>
      </c>
      <c r="E371" s="1" t="s">
        <v>1467</v>
      </c>
      <c r="F371" s="1" t="s">
        <v>468</v>
      </c>
      <c r="G371" s="7">
        <v>27033</v>
      </c>
      <c r="H371" s="7">
        <v>40053</v>
      </c>
      <c r="I371" s="1" t="s">
        <v>1081</v>
      </c>
      <c r="J371" s="47">
        <v>4</v>
      </c>
      <c r="K371" s="47">
        <v>1</v>
      </c>
      <c r="L371" s="49" t="s">
        <v>1422</v>
      </c>
      <c r="M371" s="6" t="s">
        <v>1281</v>
      </c>
      <c r="N371" s="6" t="s">
        <v>1438</v>
      </c>
      <c r="O371" s="6" t="s">
        <v>1448</v>
      </c>
      <c r="P371" s="12" t="s">
        <v>1060</v>
      </c>
      <c r="Q371" s="15" t="str">
        <f>VLOOKUP(P371,functions!$A$2:$H$69,3,FALSE)</f>
        <v>Logistics employee loading and unloading</v>
      </c>
      <c r="R371" s="15"/>
      <c r="S371" s="17">
        <f>VLOOKUP(P371,functions!$A$2:$H$69,8,FALSE)</f>
        <v>1</v>
      </c>
      <c r="T371" s="17">
        <f t="shared" ca="1" si="55"/>
        <v>9</v>
      </c>
      <c r="U371" s="18">
        <f ca="1">VLOOKUP(T371,'salary scales'!$A$1:$F$10,S371+1,FALSE)</f>
        <v>1861.13</v>
      </c>
      <c r="V371" s="23">
        <f>VLOOKUP(P371,functions!$A$2:$H$69,5,FALSE)</f>
        <v>1</v>
      </c>
      <c r="X371" s="18">
        <f t="shared" ca="1" si="56"/>
        <v>1861.13</v>
      </c>
      <c r="Y371" s="18">
        <f t="shared" ca="1" si="57"/>
        <v>148.8904</v>
      </c>
      <c r="Z371" s="18">
        <f t="shared" ca="1" si="59"/>
        <v>995.87124999999992</v>
      </c>
      <c r="AA371" s="18">
        <f t="shared" ca="1" si="60"/>
        <v>144.23757500000002</v>
      </c>
      <c r="AB371" s="18">
        <f t="shared" ca="1" si="61"/>
        <v>31.639210000000006</v>
      </c>
      <c r="AC371" s="18">
        <f t="shared" ca="1" si="62"/>
        <v>41.689312000000001</v>
      </c>
      <c r="AD371" s="18">
        <f t="shared" ca="1" si="63"/>
        <v>86.542545000000004</v>
      </c>
      <c r="AE371" s="18">
        <f t="shared" ca="1" si="64"/>
        <v>10.050102000000001</v>
      </c>
      <c r="AF371" s="18">
        <f t="shared" ca="1" si="65"/>
        <v>75.888000000000019</v>
      </c>
      <c r="AG371" t="str">
        <f t="shared" si="58"/>
        <v/>
      </c>
    </row>
    <row r="372" spans="1:33" x14ac:dyDescent="0.3">
      <c r="A372" s="2" t="s">
        <v>367</v>
      </c>
      <c r="B372" t="s">
        <v>779</v>
      </c>
      <c r="D372" t="s">
        <v>443</v>
      </c>
      <c r="E372" s="1" t="s">
        <v>410</v>
      </c>
      <c r="F372" s="1" t="s">
        <v>465</v>
      </c>
      <c r="G372" s="7">
        <v>33111</v>
      </c>
      <c r="H372" s="7">
        <v>39692</v>
      </c>
      <c r="I372" s="1" t="s">
        <v>1081</v>
      </c>
      <c r="M372" s="6" t="s">
        <v>1283</v>
      </c>
      <c r="N372" s="6" t="s">
        <v>1440</v>
      </c>
      <c r="O372" s="6" t="s">
        <v>1450</v>
      </c>
      <c r="P372" s="12" t="s">
        <v>1054</v>
      </c>
      <c r="Q372" s="15" t="str">
        <f>VLOOKUP(P372,functions!$A$2:$H$69,3,FALSE)</f>
        <v>Production assistant</v>
      </c>
      <c r="R372" s="15"/>
      <c r="S372" s="17">
        <f>VLOOKUP(P372,functions!$A$2:$H$69,8,FALSE)</f>
        <v>1</v>
      </c>
      <c r="T372" s="17">
        <f t="shared" ca="1" si="55"/>
        <v>10</v>
      </c>
      <c r="U372" s="18" t="e">
        <f ca="1">VLOOKUP(T372,'salary scales'!$A$1:$F$10,S372+1,FALSE)</f>
        <v>#N/A</v>
      </c>
      <c r="V372" s="23">
        <f>VLOOKUP(P372,functions!$A$2:$H$69,5,FALSE)</f>
        <v>1.00064</v>
      </c>
      <c r="X372" s="18" t="e">
        <f t="shared" ca="1" si="56"/>
        <v>#N/A</v>
      </c>
      <c r="Y372" s="18" t="e">
        <f t="shared" ca="1" si="57"/>
        <v>#N/A</v>
      </c>
      <c r="Z372" s="18" t="e">
        <f t="shared" ca="1" si="59"/>
        <v>#N/A</v>
      </c>
      <c r="AA372" s="18" t="e">
        <f t="shared" ca="1" si="60"/>
        <v>#N/A</v>
      </c>
      <c r="AB372" s="18" t="e">
        <f t="shared" ca="1" si="61"/>
        <v>#N/A</v>
      </c>
      <c r="AC372" s="18" t="e">
        <f t="shared" ca="1" si="62"/>
        <v>#N/A</v>
      </c>
      <c r="AD372" s="18" t="e">
        <f t="shared" ca="1" si="63"/>
        <v>#N/A</v>
      </c>
      <c r="AE372" s="18" t="e">
        <f t="shared" ca="1" si="64"/>
        <v>#N/A</v>
      </c>
      <c r="AF372" s="18" t="e">
        <f t="shared" ca="1" si="65"/>
        <v>#N/A</v>
      </c>
      <c r="AG372" t="str">
        <f t="shared" si="58"/>
        <v/>
      </c>
    </row>
    <row r="373" spans="1:33" x14ac:dyDescent="0.3">
      <c r="A373" s="2" t="s">
        <v>368</v>
      </c>
      <c r="B373" t="s">
        <v>746</v>
      </c>
      <c r="D373" t="s">
        <v>659</v>
      </c>
      <c r="E373" s="1" t="s">
        <v>1467</v>
      </c>
      <c r="F373" s="1" t="s">
        <v>465</v>
      </c>
      <c r="G373" s="7">
        <v>28884</v>
      </c>
      <c r="H373" s="7">
        <v>41305</v>
      </c>
      <c r="I373" s="1" t="s">
        <v>1081</v>
      </c>
      <c r="J373" s="47">
        <v>36</v>
      </c>
      <c r="K373" s="47">
        <v>1</v>
      </c>
      <c r="L373" s="49" t="s">
        <v>1431</v>
      </c>
      <c r="M373" s="6" t="s">
        <v>1281</v>
      </c>
      <c r="N373" s="6" t="s">
        <v>1435</v>
      </c>
      <c r="O373" s="6" t="s">
        <v>1443</v>
      </c>
      <c r="P373" s="12" t="s">
        <v>1052</v>
      </c>
      <c r="Q373" s="15" t="str">
        <f>VLOOKUP(P373,functions!$A$2:$H$69,3,FALSE)</f>
        <v>Team leader</v>
      </c>
      <c r="R373" s="15" t="s">
        <v>1083</v>
      </c>
      <c r="S373" s="17">
        <f>VLOOKUP(P373,functions!$A$2:$H$69,8,FALSE)</f>
        <v>3</v>
      </c>
      <c r="T373" s="17">
        <f t="shared" ca="1" si="55"/>
        <v>5</v>
      </c>
      <c r="U373" s="18">
        <f ca="1">VLOOKUP(T373,'salary scales'!$A$1:$F$10,S373+1,FALSE)</f>
        <v>1975.67</v>
      </c>
      <c r="V373" s="23">
        <f>VLOOKUP(P373,functions!$A$2:$H$69,5,FALSE)</f>
        <v>1.00064</v>
      </c>
      <c r="X373" s="18">
        <f t="shared" ca="1" si="56"/>
        <v>1976.9344288</v>
      </c>
      <c r="Y373" s="18">
        <f t="shared" ca="1" si="57"/>
        <v>158.15475430399999</v>
      </c>
      <c r="Z373" s="18">
        <f t="shared" ca="1" si="59"/>
        <v>995.87124999999992</v>
      </c>
      <c r="AA373" s="18">
        <f t="shared" ca="1" si="60"/>
        <v>153.212418232</v>
      </c>
      <c r="AB373" s="18">
        <f t="shared" ca="1" si="61"/>
        <v>33.607885289599999</v>
      </c>
      <c r="AC373" s="18">
        <f t="shared" ca="1" si="62"/>
        <v>44.28333120512</v>
      </c>
      <c r="AD373" s="18">
        <f t="shared" ca="1" si="63"/>
        <v>91.9274509392</v>
      </c>
      <c r="AE373" s="18">
        <f t="shared" ca="1" si="64"/>
        <v>10.675445915520001</v>
      </c>
      <c r="AF373" s="18">
        <f t="shared" ca="1" si="65"/>
        <v>87.397898880000014</v>
      </c>
      <c r="AG373" t="str">
        <f t="shared" si="58"/>
        <v/>
      </c>
    </row>
    <row r="374" spans="1:33" x14ac:dyDescent="0.3">
      <c r="A374" s="2" t="s">
        <v>369</v>
      </c>
      <c r="B374" t="s">
        <v>746</v>
      </c>
      <c r="D374" t="s">
        <v>419</v>
      </c>
      <c r="E374" s="1" t="s">
        <v>410</v>
      </c>
      <c r="F374" s="1" t="s">
        <v>465</v>
      </c>
      <c r="G374" s="7">
        <v>23813</v>
      </c>
      <c r="H374" s="7">
        <v>40488</v>
      </c>
      <c r="I374" s="1" t="s">
        <v>1081</v>
      </c>
      <c r="M374" s="6" t="s">
        <v>1281</v>
      </c>
      <c r="N374" s="6" t="s">
        <v>1435</v>
      </c>
      <c r="O374" s="6" t="s">
        <v>1466</v>
      </c>
      <c r="P374" s="12" t="s">
        <v>1053</v>
      </c>
      <c r="Q374" s="15" t="str">
        <f>VLOOKUP(P374,functions!$A$2:$H$69,3,FALSE)</f>
        <v>Production worker</v>
      </c>
      <c r="R374" s="15"/>
      <c r="S374" s="17">
        <f>VLOOKUP(P374,functions!$A$2:$H$69,8,FALSE)</f>
        <v>2</v>
      </c>
      <c r="T374" s="17">
        <f t="shared" ca="1" si="55"/>
        <v>8</v>
      </c>
      <c r="U374" s="18">
        <f ca="1">VLOOKUP(T374,'salary scales'!$A$1:$F$10,S374+1,FALSE)</f>
        <v>1939.17</v>
      </c>
      <c r="V374" s="23">
        <f>VLOOKUP(P374,functions!$A$2:$H$69,5,FALSE)</f>
        <v>1.00064</v>
      </c>
      <c r="X374" s="18">
        <f t="shared" ca="1" si="56"/>
        <v>1940.4110688000001</v>
      </c>
      <c r="Y374" s="18">
        <f t="shared" ca="1" si="57"/>
        <v>155.232885504</v>
      </c>
      <c r="Z374" s="18">
        <f t="shared" ca="1" si="59"/>
        <v>995.87124999999992</v>
      </c>
      <c r="AA374" s="18">
        <f t="shared" ca="1" si="60"/>
        <v>150.38185783200001</v>
      </c>
      <c r="AB374" s="18">
        <f t="shared" ca="1" si="61"/>
        <v>32.986988169600004</v>
      </c>
      <c r="AC374" s="18">
        <f t="shared" ca="1" si="62"/>
        <v>43.465207941119999</v>
      </c>
      <c r="AD374" s="18">
        <f t="shared" ca="1" si="63"/>
        <v>90.229114699199997</v>
      </c>
      <c r="AE374" s="18">
        <f t="shared" ca="1" si="64"/>
        <v>10.478219771520001</v>
      </c>
      <c r="AF374" s="18">
        <f t="shared" ca="1" si="65"/>
        <v>83.745562880000023</v>
      </c>
      <c r="AG374" t="str">
        <f t="shared" si="58"/>
        <v/>
      </c>
    </row>
    <row r="375" spans="1:33" x14ac:dyDescent="0.3">
      <c r="A375" s="2" t="s">
        <v>370</v>
      </c>
      <c r="B375" t="s">
        <v>746</v>
      </c>
      <c r="D375" t="s">
        <v>420</v>
      </c>
      <c r="E375" s="1" t="s">
        <v>410</v>
      </c>
      <c r="F375" s="1" t="s">
        <v>465</v>
      </c>
      <c r="G375" s="7">
        <v>28416</v>
      </c>
      <c r="H375" s="7">
        <v>40828</v>
      </c>
      <c r="I375" s="1" t="s">
        <v>1081</v>
      </c>
      <c r="J375" s="47">
        <v>5</v>
      </c>
      <c r="K375" s="47">
        <v>2</v>
      </c>
      <c r="L375" s="49" t="s">
        <v>1424</v>
      </c>
      <c r="M375" s="6" t="s">
        <v>1281</v>
      </c>
      <c r="N375" s="6" t="s">
        <v>1438</v>
      </c>
      <c r="O375" s="6" t="s">
        <v>1448</v>
      </c>
      <c r="P375" s="12" t="s">
        <v>1060</v>
      </c>
      <c r="Q375" s="15" t="str">
        <f>VLOOKUP(P375,functions!$A$2:$H$69,3,FALSE)</f>
        <v>Logistics employee loading and unloading</v>
      </c>
      <c r="R375" s="15"/>
      <c r="S375" s="17">
        <f>VLOOKUP(P375,functions!$A$2:$H$69,8,FALSE)</f>
        <v>1</v>
      </c>
      <c r="T375" s="17">
        <f t="shared" ca="1" si="55"/>
        <v>7</v>
      </c>
      <c r="U375" s="18">
        <f ca="1">VLOOKUP(T375,'salary scales'!$A$1:$F$10,S375+1,FALSE)</f>
        <v>1861.13</v>
      </c>
      <c r="V375" s="23">
        <f>VLOOKUP(P375,functions!$A$2:$H$69,5,FALSE)</f>
        <v>1</v>
      </c>
      <c r="X375" s="18">
        <f t="shared" ca="1" si="56"/>
        <v>1861.13</v>
      </c>
      <c r="Y375" s="18">
        <f t="shared" ca="1" si="57"/>
        <v>148.8904</v>
      </c>
      <c r="Z375" s="18">
        <f t="shared" ca="1" si="59"/>
        <v>995.87124999999992</v>
      </c>
      <c r="AA375" s="18">
        <f t="shared" ca="1" si="60"/>
        <v>144.23757500000002</v>
      </c>
      <c r="AB375" s="18">
        <f t="shared" ca="1" si="61"/>
        <v>31.639210000000006</v>
      </c>
      <c r="AC375" s="18">
        <f t="shared" ca="1" si="62"/>
        <v>41.689312000000001</v>
      </c>
      <c r="AD375" s="18">
        <f t="shared" ca="1" si="63"/>
        <v>86.542545000000004</v>
      </c>
      <c r="AE375" s="18">
        <f t="shared" ca="1" si="64"/>
        <v>10.050102000000001</v>
      </c>
      <c r="AF375" s="18">
        <f t="shared" ca="1" si="65"/>
        <v>75.888000000000019</v>
      </c>
      <c r="AG375" t="str">
        <f t="shared" si="58"/>
        <v/>
      </c>
    </row>
    <row r="376" spans="1:33" x14ac:dyDescent="0.3">
      <c r="A376" s="2" t="s">
        <v>371</v>
      </c>
      <c r="B376" t="s">
        <v>754</v>
      </c>
      <c r="D376" t="s">
        <v>651</v>
      </c>
      <c r="E376" s="1" t="s">
        <v>1467</v>
      </c>
      <c r="F376" s="1" t="s">
        <v>465</v>
      </c>
      <c r="G376" s="7">
        <v>25471</v>
      </c>
      <c r="H376" s="7">
        <v>40411</v>
      </c>
      <c r="I376" s="1" t="s">
        <v>1081</v>
      </c>
      <c r="J376" s="47">
        <v>1</v>
      </c>
      <c r="K376" s="47">
        <v>1</v>
      </c>
      <c r="L376" s="49" t="s">
        <v>1422</v>
      </c>
      <c r="M376" s="6" t="s">
        <v>1281</v>
      </c>
      <c r="N376" s="6" t="s">
        <v>1405</v>
      </c>
      <c r="O376" s="6" t="s">
        <v>1451</v>
      </c>
      <c r="P376" s="12" t="s">
        <v>1033</v>
      </c>
      <c r="Q376" s="15" t="str">
        <f>VLOOKUP(P376,functions!$A$2:$H$69,3,FALSE)</f>
        <v>Logistics employee facility</v>
      </c>
      <c r="R376" s="15"/>
      <c r="S376" s="17">
        <f>VLOOKUP(P376,functions!$A$2:$H$69,8,FALSE)</f>
        <v>1</v>
      </c>
      <c r="T376" s="17">
        <f t="shared" ca="1" si="55"/>
        <v>8</v>
      </c>
      <c r="U376" s="18">
        <f ca="1">VLOOKUP(T376,'salary scales'!$A$1:$F$10,S376+1,FALSE)</f>
        <v>1861.13</v>
      </c>
      <c r="V376" s="23">
        <f>VLOOKUP(P376,functions!$A$2:$H$69,5,FALSE)</f>
        <v>1</v>
      </c>
      <c r="X376" s="18">
        <f t="shared" ca="1" si="56"/>
        <v>1861.13</v>
      </c>
      <c r="Y376" s="18">
        <f t="shared" ca="1" si="57"/>
        <v>148.8904</v>
      </c>
      <c r="Z376" s="18">
        <f t="shared" ca="1" si="59"/>
        <v>995.87124999999992</v>
      </c>
      <c r="AA376" s="18">
        <f t="shared" ca="1" si="60"/>
        <v>144.23757500000002</v>
      </c>
      <c r="AB376" s="18">
        <f t="shared" ca="1" si="61"/>
        <v>31.639210000000006</v>
      </c>
      <c r="AC376" s="18">
        <f t="shared" ca="1" si="62"/>
        <v>41.689312000000001</v>
      </c>
      <c r="AD376" s="18">
        <f t="shared" ca="1" si="63"/>
        <v>86.542545000000004</v>
      </c>
      <c r="AE376" s="18">
        <f t="shared" ca="1" si="64"/>
        <v>10.050102000000001</v>
      </c>
      <c r="AF376" s="18">
        <f t="shared" ca="1" si="65"/>
        <v>75.888000000000019</v>
      </c>
      <c r="AG376" t="str">
        <f t="shared" si="58"/>
        <v/>
      </c>
    </row>
    <row r="377" spans="1:33" x14ac:dyDescent="0.3">
      <c r="A377" s="2" t="s">
        <v>372</v>
      </c>
      <c r="B377" t="s">
        <v>754</v>
      </c>
      <c r="C377" t="s">
        <v>733</v>
      </c>
      <c r="D377" t="s">
        <v>495</v>
      </c>
      <c r="E377" s="1" t="s">
        <v>1467</v>
      </c>
      <c r="F377" s="1" t="s">
        <v>465</v>
      </c>
      <c r="G377" s="7">
        <v>22202</v>
      </c>
      <c r="H377" s="7">
        <v>40712</v>
      </c>
      <c r="I377" s="1" t="s">
        <v>1081</v>
      </c>
      <c r="J377" s="47">
        <v>3</v>
      </c>
      <c r="K377" s="47">
        <v>1</v>
      </c>
      <c r="L377" s="49" t="s">
        <v>1422</v>
      </c>
      <c r="M377" s="6" t="s">
        <v>1281</v>
      </c>
      <c r="N377" s="6" t="s">
        <v>1435</v>
      </c>
      <c r="O377" s="6" t="s">
        <v>1466</v>
      </c>
      <c r="P377" s="12" t="s">
        <v>1053</v>
      </c>
      <c r="Q377" s="15" t="str">
        <f>VLOOKUP(P377,functions!$A$2:$H$69,3,FALSE)</f>
        <v>Production worker</v>
      </c>
      <c r="R377" s="15"/>
      <c r="S377" s="17">
        <f>VLOOKUP(P377,functions!$A$2:$H$69,8,FALSE)</f>
        <v>2</v>
      </c>
      <c r="T377" s="17">
        <f t="shared" ca="1" si="55"/>
        <v>7</v>
      </c>
      <c r="U377" s="18">
        <f ca="1">VLOOKUP(T377,'salary scales'!$A$1:$F$10,S377+1,FALSE)</f>
        <v>1939.17</v>
      </c>
      <c r="V377" s="23">
        <f>VLOOKUP(P377,functions!$A$2:$H$69,5,FALSE)</f>
        <v>1.00064</v>
      </c>
      <c r="X377" s="18">
        <f t="shared" ca="1" si="56"/>
        <v>1940.4110688000001</v>
      </c>
      <c r="Y377" s="18">
        <f t="shared" ca="1" si="57"/>
        <v>155.232885504</v>
      </c>
      <c r="Z377" s="18">
        <f t="shared" ca="1" si="59"/>
        <v>995.87124999999992</v>
      </c>
      <c r="AA377" s="18">
        <f t="shared" ca="1" si="60"/>
        <v>150.38185783200001</v>
      </c>
      <c r="AB377" s="18">
        <f t="shared" ca="1" si="61"/>
        <v>32.986988169600004</v>
      </c>
      <c r="AC377" s="18">
        <f t="shared" ca="1" si="62"/>
        <v>43.465207941119999</v>
      </c>
      <c r="AD377" s="18">
        <f t="shared" ca="1" si="63"/>
        <v>90.229114699199997</v>
      </c>
      <c r="AE377" s="18">
        <f t="shared" ca="1" si="64"/>
        <v>10.478219771520001</v>
      </c>
      <c r="AF377" s="18">
        <f t="shared" ca="1" si="65"/>
        <v>83.745562880000023</v>
      </c>
      <c r="AG377" t="str">
        <f t="shared" si="58"/>
        <v/>
      </c>
    </row>
    <row r="378" spans="1:33" x14ac:dyDescent="0.3">
      <c r="A378" s="2" t="s">
        <v>373</v>
      </c>
      <c r="B378" t="s">
        <v>754</v>
      </c>
      <c r="D378" t="s">
        <v>427</v>
      </c>
      <c r="E378" s="1" t="s">
        <v>410</v>
      </c>
      <c r="F378" s="1" t="s">
        <v>465</v>
      </c>
      <c r="G378" s="7">
        <v>31945</v>
      </c>
      <c r="H378" s="7">
        <v>41303</v>
      </c>
      <c r="I378" s="1" t="s">
        <v>1081</v>
      </c>
      <c r="J378" s="47">
        <v>1</v>
      </c>
      <c r="K378" s="47">
        <v>1</v>
      </c>
      <c r="L378" s="49" t="s">
        <v>1423</v>
      </c>
      <c r="M378" s="6" t="s">
        <v>1281</v>
      </c>
      <c r="N378" s="6" t="s">
        <v>1435</v>
      </c>
      <c r="O378" s="6" t="s">
        <v>1446</v>
      </c>
      <c r="P378" s="12" t="s">
        <v>1054</v>
      </c>
      <c r="Q378" s="15" t="str">
        <f>VLOOKUP(P378,functions!$A$2:$H$69,3,FALSE)</f>
        <v>Production assistant</v>
      </c>
      <c r="R378" s="15"/>
      <c r="S378" s="17">
        <f>VLOOKUP(P378,functions!$A$2:$H$69,8,FALSE)</f>
        <v>1</v>
      </c>
      <c r="T378" s="17">
        <f t="shared" ca="1" si="55"/>
        <v>5</v>
      </c>
      <c r="U378" s="18">
        <f ca="1">VLOOKUP(T378,'salary scales'!$A$1:$F$10,S378+1,FALSE)</f>
        <v>1829.7</v>
      </c>
      <c r="V378" s="23">
        <f>VLOOKUP(P378,functions!$A$2:$H$69,5,FALSE)</f>
        <v>1.00064</v>
      </c>
      <c r="X378" s="18">
        <f t="shared" ca="1" si="56"/>
        <v>1830.8710080000001</v>
      </c>
      <c r="Y378" s="18">
        <f t="shared" ca="1" si="57"/>
        <v>146.46968064000001</v>
      </c>
      <c r="Z378" s="18">
        <f t="shared" ca="1" si="59"/>
        <v>995.87124999999992</v>
      </c>
      <c r="AA378" s="18">
        <f t="shared" ca="1" si="60"/>
        <v>141.89250312000001</v>
      </c>
      <c r="AB378" s="18">
        <f t="shared" ca="1" si="61"/>
        <v>31.124807136000005</v>
      </c>
      <c r="AC378" s="18">
        <f t="shared" ca="1" si="62"/>
        <v>41.011510579199999</v>
      </c>
      <c r="AD378" s="18">
        <f t="shared" ca="1" si="63"/>
        <v>85.135501872000006</v>
      </c>
      <c r="AE378" s="18">
        <f t="shared" ca="1" si="64"/>
        <v>9.8867034432000001</v>
      </c>
      <c r="AF378" s="18">
        <f t="shared" ca="1" si="65"/>
        <v>72.791556800000009</v>
      </c>
      <c r="AG378" t="str">
        <f t="shared" si="58"/>
        <v/>
      </c>
    </row>
    <row r="379" spans="1:33" x14ac:dyDescent="0.3">
      <c r="A379" s="2" t="s">
        <v>374</v>
      </c>
      <c r="B379" t="s">
        <v>744</v>
      </c>
      <c r="C379" t="s">
        <v>733</v>
      </c>
      <c r="D379" t="s">
        <v>656</v>
      </c>
      <c r="E379" s="1" t="s">
        <v>1467</v>
      </c>
      <c r="F379" s="1" t="s">
        <v>465</v>
      </c>
      <c r="G379" s="7">
        <v>26665</v>
      </c>
      <c r="H379" s="7">
        <v>39917</v>
      </c>
      <c r="I379" s="1" t="s">
        <v>1081</v>
      </c>
      <c r="M379" s="6" t="s">
        <v>1281</v>
      </c>
      <c r="N379" s="6" t="s">
        <v>1403</v>
      </c>
      <c r="O379" s="6" t="s">
        <v>1441</v>
      </c>
      <c r="P379" s="12" t="s">
        <v>1001</v>
      </c>
      <c r="Q379" s="15" t="str">
        <f>VLOOKUP(P379,functions!$A$2:$H$69,3,FALSE)</f>
        <v>Secretary</v>
      </c>
      <c r="R379" s="15"/>
      <c r="S379" s="17">
        <f>VLOOKUP(P379,functions!$A$2:$H$69,8,FALSE)</f>
        <v>2</v>
      </c>
      <c r="T379" s="17">
        <f t="shared" ca="1" si="55"/>
        <v>9</v>
      </c>
      <c r="U379" s="18">
        <f ca="1">VLOOKUP(T379,'salary scales'!$A$1:$F$10,S379+1,FALSE)</f>
        <v>1939.17</v>
      </c>
      <c r="V379" s="23">
        <f>VLOOKUP(P379,functions!$A$2:$H$69,5,FALSE)</f>
        <v>0.6</v>
      </c>
      <c r="X379" s="18">
        <f t="shared" ca="1" si="56"/>
        <v>1163.502</v>
      </c>
      <c r="Y379" s="18">
        <f t="shared" ca="1" si="57"/>
        <v>93.080159999999992</v>
      </c>
      <c r="Z379" s="18">
        <f t="shared" ca="1" si="59"/>
        <v>995.87124999999992</v>
      </c>
      <c r="AA379" s="18">
        <f t="shared" ca="1" si="60"/>
        <v>90.171404999999993</v>
      </c>
      <c r="AB379" s="18">
        <f t="shared" ca="1" si="61"/>
        <v>19.779534000000002</v>
      </c>
      <c r="AC379" s="18">
        <f t="shared" ca="1" si="62"/>
        <v>26.062444799999998</v>
      </c>
      <c r="AD379" s="18">
        <f t="shared" ca="1" si="63"/>
        <v>54.102843</v>
      </c>
      <c r="AE379" s="18">
        <f t="shared" ca="1" si="64"/>
        <v>6.2829107999999998</v>
      </c>
      <c r="AF379" s="18">
        <f t="shared" ca="1" si="65"/>
        <v>50.215199999999996</v>
      </c>
      <c r="AG379" t="str">
        <f t="shared" si="58"/>
        <v/>
      </c>
    </row>
    <row r="380" spans="1:33" x14ac:dyDescent="0.3">
      <c r="A380" s="2" t="s">
        <v>375</v>
      </c>
      <c r="B380" t="s">
        <v>744</v>
      </c>
      <c r="C380" t="s">
        <v>733</v>
      </c>
      <c r="D380" t="s">
        <v>657</v>
      </c>
      <c r="E380" s="1" t="s">
        <v>1467</v>
      </c>
      <c r="F380" s="1" t="s">
        <v>465</v>
      </c>
      <c r="G380" s="7">
        <v>29613</v>
      </c>
      <c r="H380" s="7">
        <v>41000</v>
      </c>
      <c r="I380" s="1" t="s">
        <v>1081</v>
      </c>
      <c r="M380" s="6" t="s">
        <v>1281</v>
      </c>
      <c r="N380" s="6" t="s">
        <v>1405</v>
      </c>
      <c r="O380" s="6" t="s">
        <v>1444</v>
      </c>
      <c r="P380" s="12" t="s">
        <v>1078</v>
      </c>
      <c r="Q380" s="15" t="str">
        <f>VLOOKUP(P380,functions!$A$2:$H$69,3,FALSE)</f>
        <v>Receptionist</v>
      </c>
      <c r="R380" s="15"/>
      <c r="S380" s="17">
        <f>VLOOKUP(P380,functions!$A$2:$H$69,8,FALSE)</f>
        <v>2</v>
      </c>
      <c r="T380" s="17">
        <f t="shared" ca="1" si="55"/>
        <v>6</v>
      </c>
      <c r="U380" s="18">
        <f ca="1">VLOOKUP(T380,'salary scales'!$A$1:$F$10,S380+1,FALSE)</f>
        <v>1939.17</v>
      </c>
      <c r="V380" s="23">
        <f>VLOOKUP(P380,functions!$A$2:$H$69,5,FALSE)</f>
        <v>0.8</v>
      </c>
      <c r="X380" s="18">
        <f t="shared" ca="1" si="56"/>
        <v>1551.3360000000002</v>
      </c>
      <c r="Y380" s="18">
        <f t="shared" ca="1" si="57"/>
        <v>124.10688000000002</v>
      </c>
      <c r="Z380" s="18">
        <f t="shared" ca="1" si="59"/>
        <v>995.87124999999992</v>
      </c>
      <c r="AA380" s="18">
        <f t="shared" ca="1" si="60"/>
        <v>120.22854000000002</v>
      </c>
      <c r="AB380" s="18">
        <f t="shared" ca="1" si="61"/>
        <v>26.372712000000007</v>
      </c>
      <c r="AC380" s="18">
        <f t="shared" ca="1" si="62"/>
        <v>34.749926400000007</v>
      </c>
      <c r="AD380" s="18">
        <f t="shared" ca="1" si="63"/>
        <v>72.137124000000014</v>
      </c>
      <c r="AE380" s="18">
        <f t="shared" ca="1" si="64"/>
        <v>8.3772144000000015</v>
      </c>
      <c r="AF380" s="18">
        <f t="shared" ca="1" si="65"/>
        <v>66.953600000000023</v>
      </c>
      <c r="AG380" t="str">
        <f t="shared" si="58"/>
        <v/>
      </c>
    </row>
    <row r="381" spans="1:33" x14ac:dyDescent="0.3">
      <c r="A381" s="2" t="s">
        <v>376</v>
      </c>
      <c r="B381" t="s">
        <v>744</v>
      </c>
      <c r="C381" t="s">
        <v>733</v>
      </c>
      <c r="D381" t="s">
        <v>419</v>
      </c>
      <c r="E381" s="1" t="s">
        <v>410</v>
      </c>
      <c r="F381" s="1" t="s">
        <v>465</v>
      </c>
      <c r="G381" s="7">
        <v>25632</v>
      </c>
      <c r="H381" s="7">
        <v>40010</v>
      </c>
      <c r="I381" s="1" t="s">
        <v>1081</v>
      </c>
      <c r="J381" s="47">
        <v>2</v>
      </c>
      <c r="K381" s="47">
        <v>1</v>
      </c>
      <c r="L381" s="49" t="s">
        <v>1423</v>
      </c>
      <c r="M381" s="6" t="s">
        <v>1281</v>
      </c>
      <c r="N381" s="6" t="s">
        <v>1403</v>
      </c>
      <c r="O381" s="6" t="s">
        <v>1437</v>
      </c>
      <c r="P381" s="12" t="s">
        <v>1017</v>
      </c>
      <c r="Q381" s="15" t="str">
        <f>VLOOKUP(P381,functions!$A$2:$H$69,3,FALSE)</f>
        <v>Head of sales</v>
      </c>
      <c r="R381" s="15"/>
      <c r="S381" s="17">
        <f>VLOOKUP(P381,functions!$A$2:$H$69,8,FALSE)</f>
        <v>5</v>
      </c>
      <c r="T381" s="17">
        <f t="shared" ca="1" si="55"/>
        <v>9</v>
      </c>
      <c r="U381" s="18">
        <f ca="1">VLOOKUP(T381,'salary scales'!$A$1:$F$10,S381+1,FALSE)</f>
        <v>3114.56</v>
      </c>
      <c r="V381" s="23">
        <f>VLOOKUP(P381,functions!$A$2:$H$69,5,FALSE)</f>
        <v>1</v>
      </c>
      <c r="X381" s="18">
        <f t="shared" ca="1" si="56"/>
        <v>3114.56</v>
      </c>
      <c r="Y381" s="18">
        <f t="shared" ca="1" si="57"/>
        <v>249.16480000000001</v>
      </c>
      <c r="Z381" s="18">
        <f t="shared" ca="1" si="59"/>
        <v>995.87124999999992</v>
      </c>
      <c r="AA381" s="18">
        <f t="shared" ca="1" si="60"/>
        <v>241.3784</v>
      </c>
      <c r="AB381" s="18">
        <f t="shared" ca="1" si="61"/>
        <v>52.947520000000004</v>
      </c>
      <c r="AC381" s="18">
        <f t="shared" ca="1" si="62"/>
        <v>69.766143999999997</v>
      </c>
      <c r="AD381" s="18">
        <f t="shared" ca="1" si="63"/>
        <v>144.82703999999998</v>
      </c>
      <c r="AE381" s="18">
        <f t="shared" ca="1" si="64"/>
        <v>16.818624</v>
      </c>
      <c r="AF381" s="18">
        <f t="shared" ca="1" si="65"/>
        <v>201.23099999999999</v>
      </c>
      <c r="AG381" t="str">
        <f t="shared" si="58"/>
        <v/>
      </c>
    </row>
    <row r="382" spans="1:33" x14ac:dyDescent="0.3">
      <c r="A382" s="2" t="s">
        <v>377</v>
      </c>
      <c r="B382" t="s">
        <v>772</v>
      </c>
      <c r="C382" t="s">
        <v>733</v>
      </c>
      <c r="D382" t="s">
        <v>674</v>
      </c>
      <c r="E382" s="1" t="s">
        <v>1467</v>
      </c>
      <c r="F382" s="1" t="s">
        <v>465</v>
      </c>
      <c r="G382" s="7">
        <v>24470</v>
      </c>
      <c r="H382" s="7">
        <v>39348</v>
      </c>
      <c r="I382" s="1" t="s">
        <v>1081</v>
      </c>
      <c r="M382" s="6" t="s">
        <v>1281</v>
      </c>
      <c r="N382" s="6" t="s">
        <v>1405</v>
      </c>
      <c r="O382" s="6" t="s">
        <v>1447</v>
      </c>
      <c r="P382" s="12" t="s">
        <v>1070</v>
      </c>
      <c r="Q382" s="15" t="str">
        <f>VLOOKUP(P382,functions!$A$2:$H$69,3,FALSE)</f>
        <v>Employee Technical Service</v>
      </c>
      <c r="R382" s="15"/>
      <c r="S382" s="17">
        <f>VLOOKUP(P382,functions!$A$2:$H$69,8,FALSE)</f>
        <v>2</v>
      </c>
      <c r="T382" s="17">
        <f t="shared" ca="1" si="55"/>
        <v>11</v>
      </c>
      <c r="U382" s="18" t="e">
        <f ca="1">VLOOKUP(T382,'salary scales'!$A$1:$F$10,S382+1,FALSE)</f>
        <v>#N/A</v>
      </c>
      <c r="V382" s="23">
        <f>VLOOKUP(P382,functions!$A$2:$H$69,5,FALSE)</f>
        <v>1</v>
      </c>
      <c r="X382" s="18" t="e">
        <f t="shared" ca="1" si="56"/>
        <v>#N/A</v>
      </c>
      <c r="Y382" s="18" t="e">
        <f t="shared" ca="1" si="57"/>
        <v>#N/A</v>
      </c>
      <c r="Z382" s="18" t="e">
        <f t="shared" ca="1" si="59"/>
        <v>#N/A</v>
      </c>
      <c r="AA382" s="18" t="e">
        <f t="shared" ca="1" si="60"/>
        <v>#N/A</v>
      </c>
      <c r="AB382" s="18" t="e">
        <f t="shared" ca="1" si="61"/>
        <v>#N/A</v>
      </c>
      <c r="AC382" s="18" t="e">
        <f t="shared" ca="1" si="62"/>
        <v>#N/A</v>
      </c>
      <c r="AD382" s="18" t="e">
        <f t="shared" ca="1" si="63"/>
        <v>#N/A</v>
      </c>
      <c r="AE382" s="18" t="e">
        <f t="shared" ca="1" si="64"/>
        <v>#N/A</v>
      </c>
      <c r="AF382" s="18" t="e">
        <f t="shared" ca="1" si="65"/>
        <v>#N/A</v>
      </c>
      <c r="AG382" t="str">
        <f t="shared" si="58"/>
        <v/>
      </c>
    </row>
    <row r="383" spans="1:33" x14ac:dyDescent="0.3">
      <c r="A383" s="2" t="s">
        <v>378</v>
      </c>
      <c r="B383" t="s">
        <v>805</v>
      </c>
      <c r="C383" t="s">
        <v>782</v>
      </c>
      <c r="D383" t="s">
        <v>690</v>
      </c>
      <c r="E383" s="1" t="s">
        <v>1467</v>
      </c>
      <c r="F383" s="1" t="s">
        <v>465</v>
      </c>
      <c r="G383" s="7">
        <v>27946</v>
      </c>
      <c r="H383" s="7">
        <v>40552</v>
      </c>
      <c r="I383" s="1" t="s">
        <v>1420</v>
      </c>
      <c r="J383" s="47">
        <v>189</v>
      </c>
      <c r="K383" s="47">
        <v>6</v>
      </c>
      <c r="L383" s="49" t="s">
        <v>1434</v>
      </c>
      <c r="M383" s="6" t="s">
        <v>1281</v>
      </c>
      <c r="N383" s="6" t="s">
        <v>1042</v>
      </c>
      <c r="O383" s="6" t="s">
        <v>1276</v>
      </c>
      <c r="P383" s="12" t="s">
        <v>1008</v>
      </c>
      <c r="Q383" s="15" t="str">
        <f>VLOOKUP(P383,functions!$A$2:$H$69,3,FALSE)</f>
        <v>Engineers</v>
      </c>
      <c r="R383" s="15"/>
      <c r="S383" s="17">
        <f>VLOOKUP(P383,functions!$A$2:$H$69,8,FALSE)</f>
        <v>3</v>
      </c>
      <c r="T383" s="17">
        <f t="shared" ca="1" si="55"/>
        <v>7</v>
      </c>
      <c r="U383" s="18">
        <f ca="1">VLOOKUP(T383,'salary scales'!$A$1:$F$10,S383+1,FALSE)</f>
        <v>2074.52</v>
      </c>
      <c r="V383" s="23">
        <f>VLOOKUP(P383,functions!$A$2:$H$69,5,FALSE)</f>
        <v>1</v>
      </c>
      <c r="X383" s="18">
        <f t="shared" ca="1" si="56"/>
        <v>2074.52</v>
      </c>
      <c r="Y383" s="18">
        <f t="shared" ca="1" si="57"/>
        <v>165.9616</v>
      </c>
      <c r="Z383" s="18">
        <f t="shared" ca="1" si="59"/>
        <v>995.87124999999992</v>
      </c>
      <c r="AA383" s="18">
        <f t="shared" ca="1" si="60"/>
        <v>160.77529999999999</v>
      </c>
      <c r="AB383" s="18">
        <f t="shared" ca="1" si="61"/>
        <v>35.266840000000002</v>
      </c>
      <c r="AC383" s="18">
        <f t="shared" ca="1" si="62"/>
        <v>46.469248</v>
      </c>
      <c r="AD383" s="18">
        <f t="shared" ca="1" si="63"/>
        <v>96.465180000000004</v>
      </c>
      <c r="AE383" s="18">
        <f t="shared" ca="1" si="64"/>
        <v>11.202408</v>
      </c>
      <c r="AF383" s="18">
        <f t="shared" ca="1" si="65"/>
        <v>97.227000000000004</v>
      </c>
      <c r="AG383" t="str">
        <f t="shared" si="58"/>
        <v/>
      </c>
    </row>
    <row r="384" spans="1:33" x14ac:dyDescent="0.3">
      <c r="A384" s="2" t="s">
        <v>379</v>
      </c>
      <c r="B384" t="s">
        <v>805</v>
      </c>
      <c r="C384" t="s">
        <v>782</v>
      </c>
      <c r="D384" t="s">
        <v>460</v>
      </c>
      <c r="E384" s="1" t="s">
        <v>410</v>
      </c>
      <c r="F384" s="1" t="s">
        <v>465</v>
      </c>
      <c r="G384" s="7">
        <v>29843</v>
      </c>
      <c r="H384" s="7">
        <v>41325</v>
      </c>
      <c r="I384" s="1" t="s">
        <v>1081</v>
      </c>
      <c r="J384" s="47">
        <v>4</v>
      </c>
      <c r="K384" s="47">
        <v>1</v>
      </c>
      <c r="L384" s="49" t="s">
        <v>1424</v>
      </c>
      <c r="M384" s="6" t="s">
        <v>1281</v>
      </c>
      <c r="N384" s="6" t="s">
        <v>1435</v>
      </c>
      <c r="O384" s="6" t="s">
        <v>1446</v>
      </c>
      <c r="P384" s="12" t="s">
        <v>1054</v>
      </c>
      <c r="Q384" s="15" t="str">
        <f>VLOOKUP(P384,functions!$A$2:$H$69,3,FALSE)</f>
        <v>Production assistant</v>
      </c>
      <c r="R384" s="15" t="s">
        <v>1082</v>
      </c>
      <c r="S384" s="17">
        <f>VLOOKUP(P384,functions!$A$2:$H$69,8,FALSE)</f>
        <v>1</v>
      </c>
      <c r="T384" s="17">
        <f t="shared" ca="1" si="55"/>
        <v>5</v>
      </c>
      <c r="U384" s="18">
        <f ca="1">VLOOKUP(T384,'salary scales'!$A$1:$F$10,S384+1,FALSE)</f>
        <v>1829.7</v>
      </c>
      <c r="V384" s="23">
        <f>VLOOKUP(P384,functions!$A$2:$H$69,5,FALSE)</f>
        <v>1.00064</v>
      </c>
      <c r="X384" s="18">
        <f t="shared" ca="1" si="56"/>
        <v>1830.8710080000001</v>
      </c>
      <c r="Y384" s="18">
        <f t="shared" ca="1" si="57"/>
        <v>146.46968064000001</v>
      </c>
      <c r="Z384" s="18">
        <f t="shared" ca="1" si="59"/>
        <v>995.87124999999992</v>
      </c>
      <c r="AA384" s="18">
        <f t="shared" ca="1" si="60"/>
        <v>141.89250312000001</v>
      </c>
      <c r="AB384" s="18">
        <f t="shared" ca="1" si="61"/>
        <v>31.124807136000005</v>
      </c>
      <c r="AC384" s="18">
        <f t="shared" ca="1" si="62"/>
        <v>41.011510579199999</v>
      </c>
      <c r="AD384" s="18">
        <f t="shared" ca="1" si="63"/>
        <v>85.135501872000006</v>
      </c>
      <c r="AE384" s="18">
        <f t="shared" ca="1" si="64"/>
        <v>9.8867034432000001</v>
      </c>
      <c r="AF384" s="18">
        <f t="shared" ca="1" si="65"/>
        <v>72.791556800000009</v>
      </c>
      <c r="AG384" t="str">
        <f t="shared" si="58"/>
        <v/>
      </c>
    </row>
    <row r="385" spans="1:33" x14ac:dyDescent="0.3">
      <c r="A385" s="2" t="s">
        <v>380</v>
      </c>
      <c r="B385" t="s">
        <v>773</v>
      </c>
      <c r="C385" t="s">
        <v>741</v>
      </c>
      <c r="D385" t="s">
        <v>438</v>
      </c>
      <c r="E385" s="1" t="s">
        <v>410</v>
      </c>
      <c r="F385" s="1" t="s">
        <v>465</v>
      </c>
      <c r="G385" s="7">
        <v>33486</v>
      </c>
      <c r="H385" s="7">
        <v>41569</v>
      </c>
      <c r="I385" s="1" t="s">
        <v>1081</v>
      </c>
      <c r="M385" s="6" t="s">
        <v>1283</v>
      </c>
      <c r="N385" s="6" t="s">
        <v>1403</v>
      </c>
      <c r="O385" s="6" t="s">
        <v>1456</v>
      </c>
      <c r="P385" s="12" t="s">
        <v>1079</v>
      </c>
      <c r="Q385" s="15" t="str">
        <f>VLOOKUP(P385,functions!$A$2:$H$69,3,FALSE)</f>
        <v>Administrative assistant</v>
      </c>
      <c r="R385" s="15"/>
      <c r="S385" s="17">
        <f>VLOOKUP(P385,functions!$A$2:$H$69,8,FALSE)</f>
        <v>3</v>
      </c>
      <c r="T385" s="17">
        <f t="shared" ca="1" si="55"/>
        <v>5</v>
      </c>
      <c r="U385" s="18">
        <f ca="1">VLOOKUP(T385,'salary scales'!$A$1:$F$10,S385+1,FALSE)</f>
        <v>1975.67</v>
      </c>
      <c r="V385" s="23">
        <f>VLOOKUP(P385,functions!$A$2:$H$69,5,FALSE)</f>
        <v>1</v>
      </c>
      <c r="X385" s="18">
        <f t="shared" ca="1" si="56"/>
        <v>1975.67</v>
      </c>
      <c r="Y385" s="18">
        <f t="shared" ca="1" si="57"/>
        <v>158.05360000000002</v>
      </c>
      <c r="Z385" s="18">
        <f t="shared" ca="1" si="59"/>
        <v>995.87124999999992</v>
      </c>
      <c r="AA385" s="18">
        <f t="shared" ca="1" si="60"/>
        <v>153.11442500000001</v>
      </c>
      <c r="AB385" s="18">
        <f t="shared" ca="1" si="61"/>
        <v>33.586390000000002</v>
      </c>
      <c r="AC385" s="18">
        <f t="shared" ca="1" si="62"/>
        <v>44.255008000000004</v>
      </c>
      <c r="AD385" s="18">
        <f t="shared" ca="1" si="63"/>
        <v>91.868655000000004</v>
      </c>
      <c r="AE385" s="18">
        <f t="shared" ca="1" si="64"/>
        <v>10.668618</v>
      </c>
      <c r="AF385" s="18">
        <f t="shared" ca="1" si="65"/>
        <v>87.342000000000013</v>
      </c>
      <c r="AG385" t="str">
        <f t="shared" si="58"/>
        <v/>
      </c>
    </row>
    <row r="386" spans="1:33" x14ac:dyDescent="0.3">
      <c r="A386" s="2" t="s">
        <v>381</v>
      </c>
      <c r="B386" t="s">
        <v>952</v>
      </c>
      <c r="C386" t="s">
        <v>953</v>
      </c>
      <c r="D386" t="s">
        <v>612</v>
      </c>
      <c r="E386" s="1" t="s">
        <v>410</v>
      </c>
      <c r="F386" s="1" t="s">
        <v>465</v>
      </c>
      <c r="G386" s="7">
        <v>27910</v>
      </c>
      <c r="H386" s="7">
        <v>40316</v>
      </c>
      <c r="I386" s="1" t="s">
        <v>1081</v>
      </c>
      <c r="M386" s="6" t="s">
        <v>1281</v>
      </c>
      <c r="N386" s="6" t="s">
        <v>1335</v>
      </c>
      <c r="O386" s="6" t="s">
        <v>1445</v>
      </c>
      <c r="P386" s="12" t="s">
        <v>1021</v>
      </c>
      <c r="Q386" s="15" t="str">
        <f>VLOOKUP(P386,functions!$A$2:$H$69,3,FALSE)</f>
        <v>In-house sales employee</v>
      </c>
      <c r="R386" s="15" t="s">
        <v>1082</v>
      </c>
      <c r="S386" s="17">
        <f>VLOOKUP(P386,functions!$A$2:$H$69,8,FALSE)</f>
        <v>3</v>
      </c>
      <c r="T386" s="17">
        <f t="shared" ref="T386:T413" ca="1" si="66">YEAR(TODAY())-YEAR(H386)</f>
        <v>8</v>
      </c>
      <c r="U386" s="18">
        <f ca="1">VLOOKUP(T386,'salary scales'!$A$1:$F$10,S386+1,FALSE)</f>
        <v>2124.06</v>
      </c>
      <c r="V386" s="23">
        <f>VLOOKUP(P386,functions!$A$2:$H$69,5,FALSE)</f>
        <v>0.6</v>
      </c>
      <c r="X386" s="18">
        <f t="shared" ref="X386:X413" ca="1" si="67">IF(W386="",U386*V386,W386)</f>
        <v>1274.4359999999999</v>
      </c>
      <c r="Y386" s="18">
        <f t="shared" ref="Y386:Y413" ca="1" si="68">$Y$415*X386</f>
        <v>101.95488</v>
      </c>
      <c r="Z386" s="18">
        <f t="shared" ca="1" si="59"/>
        <v>995.87124999999992</v>
      </c>
      <c r="AA386" s="18">
        <f t="shared" ca="1" si="60"/>
        <v>98.768789999999996</v>
      </c>
      <c r="AB386" s="18">
        <f t="shared" ca="1" si="61"/>
        <v>21.665412</v>
      </c>
      <c r="AC386" s="18">
        <f t="shared" ca="1" si="62"/>
        <v>28.547366399999998</v>
      </c>
      <c r="AD386" s="18">
        <f t="shared" ca="1" si="63"/>
        <v>59.261273999999993</v>
      </c>
      <c r="AE386" s="18">
        <f t="shared" ca="1" si="64"/>
        <v>6.8819543999999997</v>
      </c>
      <c r="AF386" s="18">
        <f t="shared" ca="1" si="65"/>
        <v>61.308599999999991</v>
      </c>
      <c r="AG386" t="str">
        <f t="shared" ref="AG386:AG413" si="69">IF(G386&lt;23012,IF(H386&gt;41275,1,""),"")</f>
        <v/>
      </c>
    </row>
    <row r="387" spans="1:33" x14ac:dyDescent="0.3">
      <c r="A387" s="2" t="s">
        <v>382</v>
      </c>
      <c r="B387" t="s">
        <v>942</v>
      </c>
      <c r="D387" t="s">
        <v>585</v>
      </c>
      <c r="E387" s="1" t="s">
        <v>410</v>
      </c>
      <c r="F387" s="1" t="s">
        <v>465</v>
      </c>
      <c r="G387" s="7">
        <v>32459</v>
      </c>
      <c r="H387" s="7">
        <v>40701</v>
      </c>
      <c r="I387" s="1" t="s">
        <v>1420</v>
      </c>
      <c r="J387" s="47">
        <v>1</v>
      </c>
      <c r="K387" s="47">
        <v>1</v>
      </c>
      <c r="L387" s="49" t="s">
        <v>1422</v>
      </c>
      <c r="M387" s="6" t="s">
        <v>1281</v>
      </c>
      <c r="N387" s="6" t="s">
        <v>1435</v>
      </c>
      <c r="O387" s="6" t="s">
        <v>1446</v>
      </c>
      <c r="P387" s="12" t="s">
        <v>1053</v>
      </c>
      <c r="Q387" s="15" t="str">
        <f>VLOOKUP(P387,functions!$A$2:$H$69,3,FALSE)</f>
        <v>Production worker</v>
      </c>
      <c r="R387" s="15"/>
      <c r="S387" s="17">
        <f>VLOOKUP(P387,functions!$A$2:$H$69,8,FALSE)</f>
        <v>2</v>
      </c>
      <c r="T387" s="17">
        <f t="shared" ca="1" si="66"/>
        <v>7</v>
      </c>
      <c r="U387" s="18">
        <f ca="1">VLOOKUP(T387,'salary scales'!$A$1:$F$10,S387+1,FALSE)</f>
        <v>1939.17</v>
      </c>
      <c r="V387" s="23">
        <f>VLOOKUP(P387,functions!$A$2:$H$69,5,FALSE)</f>
        <v>1.00064</v>
      </c>
      <c r="X387" s="18">
        <f t="shared" ca="1" si="67"/>
        <v>1940.4110688000001</v>
      </c>
      <c r="Y387" s="18">
        <f t="shared" ca="1" si="68"/>
        <v>155.232885504</v>
      </c>
      <c r="Z387" s="18">
        <f t="shared" ca="1" si="59"/>
        <v>995.87124999999992</v>
      </c>
      <c r="AA387" s="18">
        <f t="shared" ca="1" si="60"/>
        <v>150.38185783200001</v>
      </c>
      <c r="AB387" s="18">
        <f t="shared" ca="1" si="61"/>
        <v>32.986988169600004</v>
      </c>
      <c r="AC387" s="18">
        <f t="shared" ca="1" si="62"/>
        <v>43.465207941119999</v>
      </c>
      <c r="AD387" s="18">
        <f t="shared" ca="1" si="63"/>
        <v>90.229114699199997</v>
      </c>
      <c r="AE387" s="18">
        <f t="shared" ca="1" si="64"/>
        <v>10.478219771520001</v>
      </c>
      <c r="AF387" s="18">
        <f t="shared" ca="1" si="65"/>
        <v>83.745562880000023</v>
      </c>
      <c r="AG387" t="str">
        <f t="shared" si="69"/>
        <v/>
      </c>
    </row>
    <row r="388" spans="1:33" x14ac:dyDescent="0.3">
      <c r="A388" s="2" t="s">
        <v>383</v>
      </c>
      <c r="B388" t="s">
        <v>942</v>
      </c>
      <c r="D388" t="s">
        <v>417</v>
      </c>
      <c r="E388" s="1" t="s">
        <v>410</v>
      </c>
      <c r="F388" s="1" t="s">
        <v>465</v>
      </c>
      <c r="G388" s="7">
        <v>21095</v>
      </c>
      <c r="H388" s="7">
        <v>40126</v>
      </c>
      <c r="I388" s="1" t="s">
        <v>1420</v>
      </c>
      <c r="J388" s="47">
        <v>1</v>
      </c>
      <c r="K388" s="47">
        <v>1</v>
      </c>
      <c r="L388" s="49" t="s">
        <v>1423</v>
      </c>
      <c r="M388" s="6" t="s">
        <v>1281</v>
      </c>
      <c r="N388" s="6" t="s">
        <v>1335</v>
      </c>
      <c r="O388" s="6" t="s">
        <v>1046</v>
      </c>
      <c r="P388" s="12" t="s">
        <v>1025</v>
      </c>
      <c r="Q388" s="15" t="str">
        <f>VLOOKUP(P388,functions!$A$2:$H$69,3,FALSE)</f>
        <v>Marketeer</v>
      </c>
      <c r="R388" s="15"/>
      <c r="S388" s="17">
        <f>VLOOKUP(P388,functions!$A$2:$H$69,8,FALSE)</f>
        <v>2</v>
      </c>
      <c r="T388" s="17">
        <f t="shared" ca="1" si="66"/>
        <v>9</v>
      </c>
      <c r="U388" s="18">
        <f ca="1">VLOOKUP(T388,'salary scales'!$A$1:$F$10,S388+1,FALSE)</f>
        <v>1939.17</v>
      </c>
      <c r="V388" s="23">
        <f>VLOOKUP(P388,functions!$A$2:$H$69,5,FALSE)</f>
        <v>0.6</v>
      </c>
      <c r="X388" s="18">
        <f t="shared" ca="1" si="67"/>
        <v>1163.502</v>
      </c>
      <c r="Y388" s="18">
        <f t="shared" ca="1" si="68"/>
        <v>93.080159999999992</v>
      </c>
      <c r="Z388" s="18">
        <f t="shared" ca="1" si="59"/>
        <v>995.87124999999992</v>
      </c>
      <c r="AA388" s="18">
        <f t="shared" ca="1" si="60"/>
        <v>90.171404999999993</v>
      </c>
      <c r="AB388" s="18">
        <f t="shared" ca="1" si="61"/>
        <v>19.779534000000002</v>
      </c>
      <c r="AC388" s="18">
        <f t="shared" ca="1" si="62"/>
        <v>26.062444799999998</v>
      </c>
      <c r="AD388" s="18">
        <f t="shared" ca="1" si="63"/>
        <v>54.102843</v>
      </c>
      <c r="AE388" s="18">
        <f t="shared" ca="1" si="64"/>
        <v>6.2829107999999998</v>
      </c>
      <c r="AF388" s="18">
        <f t="shared" ca="1" si="65"/>
        <v>50.215199999999996</v>
      </c>
      <c r="AG388" t="str">
        <f t="shared" si="69"/>
        <v/>
      </c>
    </row>
    <row r="389" spans="1:33" x14ac:dyDescent="0.3">
      <c r="A389" s="2" t="s">
        <v>384</v>
      </c>
      <c r="B389" t="s">
        <v>934</v>
      </c>
      <c r="C389" t="s">
        <v>743</v>
      </c>
      <c r="D389" t="s">
        <v>571</v>
      </c>
      <c r="E389" s="1" t="s">
        <v>410</v>
      </c>
      <c r="F389" s="1" t="s">
        <v>465</v>
      </c>
      <c r="G389" s="7">
        <v>34467</v>
      </c>
      <c r="H389" s="7">
        <v>41313</v>
      </c>
      <c r="I389" s="1" t="s">
        <v>1081</v>
      </c>
      <c r="J389" s="47">
        <v>2</v>
      </c>
      <c r="K389" s="47">
        <v>1</v>
      </c>
      <c r="L389" s="49" t="s">
        <v>1422</v>
      </c>
      <c r="M389" s="6" t="s">
        <v>1281</v>
      </c>
      <c r="N389" s="6" t="s">
        <v>1438</v>
      </c>
      <c r="O389" s="6" t="s">
        <v>1448</v>
      </c>
      <c r="P389" s="12" t="s">
        <v>1060</v>
      </c>
      <c r="Q389" s="15" t="str">
        <f>VLOOKUP(P389,functions!$A$2:$H$69,3,FALSE)</f>
        <v>Logistics employee loading and unloading</v>
      </c>
      <c r="R389" s="15"/>
      <c r="S389" s="17">
        <f>VLOOKUP(P389,functions!$A$2:$H$69,8,FALSE)</f>
        <v>1</v>
      </c>
      <c r="T389" s="17">
        <f t="shared" ca="1" si="66"/>
        <v>5</v>
      </c>
      <c r="U389" s="18">
        <f ca="1">VLOOKUP(T389,'salary scales'!$A$1:$F$10,S389+1,FALSE)</f>
        <v>1829.7</v>
      </c>
      <c r="V389" s="23">
        <f>VLOOKUP(P389,functions!$A$2:$H$69,5,FALSE)</f>
        <v>1</v>
      </c>
      <c r="X389" s="18">
        <f t="shared" ca="1" si="67"/>
        <v>1829.7</v>
      </c>
      <c r="Y389" s="18">
        <f t="shared" ca="1" si="68"/>
        <v>146.376</v>
      </c>
      <c r="Z389" s="18">
        <f t="shared" ref="Z389:Z413" ca="1" si="70">IF(X389&lt;$Z$415,$Z$414*X389,$Z$414*$Z$415)</f>
        <v>995.87124999999992</v>
      </c>
      <c r="AA389" s="18">
        <f t="shared" ref="AA389:AA413" ca="1" si="71">$AA$415*X389</f>
        <v>141.80175</v>
      </c>
      <c r="AB389" s="18">
        <f t="shared" ref="AB389:AB413" ca="1" si="72">$AB$415*X389</f>
        <v>31.104900000000004</v>
      </c>
      <c r="AC389" s="18">
        <f t="shared" ref="AC389:AC413" ca="1" si="73">$AC$415*X389</f>
        <v>40.985280000000003</v>
      </c>
      <c r="AD389" s="18">
        <f t="shared" ref="AD389:AD413" ca="1" si="74">$AD$415*X389</f>
        <v>85.081050000000005</v>
      </c>
      <c r="AE389" s="18">
        <f t="shared" ref="AE389:AE413" ca="1" si="75">$AE$415*X389</f>
        <v>9.8803800000000006</v>
      </c>
      <c r="AF389" s="18">
        <f t="shared" ref="AF389:AF413" ca="1" si="76">$AF$415*(X389-(V389*$AF$414))</f>
        <v>72.745000000000005</v>
      </c>
      <c r="AG389" t="str">
        <f t="shared" si="69"/>
        <v/>
      </c>
    </row>
    <row r="390" spans="1:33" x14ac:dyDescent="0.3">
      <c r="A390" s="2" t="s">
        <v>385</v>
      </c>
      <c r="B390" t="s">
        <v>941</v>
      </c>
      <c r="D390" t="s">
        <v>582</v>
      </c>
      <c r="E390" s="1" t="s">
        <v>410</v>
      </c>
      <c r="F390" s="1" t="s">
        <v>465</v>
      </c>
      <c r="G390" s="7">
        <v>23323</v>
      </c>
      <c r="H390" s="7">
        <v>40694</v>
      </c>
      <c r="I390" s="1" t="s">
        <v>1081</v>
      </c>
      <c r="M390" s="6" t="s">
        <v>1281</v>
      </c>
      <c r="N390" s="6" t="s">
        <v>1334</v>
      </c>
      <c r="O390" s="6" t="s">
        <v>1452</v>
      </c>
      <c r="P390" s="12" t="s">
        <v>1027</v>
      </c>
      <c r="Q390" s="15" t="str">
        <f>VLOOKUP(P390,functions!$A$2:$H$69,3,FALSE)</f>
        <v>Purchaser raw materials</v>
      </c>
      <c r="R390" s="15"/>
      <c r="S390" s="17">
        <f>VLOOKUP(P390,functions!$A$2:$H$69,8,FALSE)</f>
        <v>2</v>
      </c>
      <c r="T390" s="17">
        <f t="shared" ca="1" si="66"/>
        <v>7</v>
      </c>
      <c r="U390" s="18">
        <f ca="1">VLOOKUP(T390,'salary scales'!$A$1:$F$10,S390+1,FALSE)</f>
        <v>1939.17</v>
      </c>
      <c r="V390" s="23">
        <f>VLOOKUP(P390,functions!$A$2:$H$69,5,FALSE)</f>
        <v>1</v>
      </c>
      <c r="X390" s="18">
        <f t="shared" ca="1" si="67"/>
        <v>1939.17</v>
      </c>
      <c r="Y390" s="18">
        <f t="shared" ca="1" si="68"/>
        <v>155.1336</v>
      </c>
      <c r="Z390" s="18">
        <f t="shared" ca="1" si="70"/>
        <v>995.87124999999992</v>
      </c>
      <c r="AA390" s="18">
        <f t="shared" ca="1" si="71"/>
        <v>150.285675</v>
      </c>
      <c r="AB390" s="18">
        <f t="shared" ca="1" si="72"/>
        <v>32.965890000000002</v>
      </c>
      <c r="AC390" s="18">
        <f t="shared" ca="1" si="73"/>
        <v>43.437407999999998</v>
      </c>
      <c r="AD390" s="18">
        <f t="shared" ca="1" si="74"/>
        <v>90.171405000000007</v>
      </c>
      <c r="AE390" s="18">
        <f t="shared" ca="1" si="75"/>
        <v>10.471518000000001</v>
      </c>
      <c r="AF390" s="18">
        <f t="shared" ca="1" si="76"/>
        <v>83.692000000000007</v>
      </c>
      <c r="AG390" t="str">
        <f t="shared" si="69"/>
        <v/>
      </c>
    </row>
    <row r="391" spans="1:33" x14ac:dyDescent="0.3">
      <c r="A391" s="2" t="s">
        <v>386</v>
      </c>
      <c r="B391" t="s">
        <v>940</v>
      </c>
      <c r="D391" t="s">
        <v>581</v>
      </c>
      <c r="E391" s="1" t="s">
        <v>410</v>
      </c>
      <c r="F391" s="1" t="s">
        <v>465</v>
      </c>
      <c r="G391" s="7">
        <v>33792</v>
      </c>
      <c r="H391" s="7">
        <v>40445</v>
      </c>
      <c r="I391" s="1" t="s">
        <v>1081</v>
      </c>
      <c r="M391" s="6" t="s">
        <v>1281</v>
      </c>
      <c r="N391" s="6" t="s">
        <v>1435</v>
      </c>
      <c r="O391" s="6" t="s">
        <v>1446</v>
      </c>
      <c r="P391" s="12" t="s">
        <v>1054</v>
      </c>
      <c r="Q391" s="15" t="str">
        <f>VLOOKUP(P391,functions!$A$2:$H$69,3,FALSE)</f>
        <v>Production assistant</v>
      </c>
      <c r="R391" s="15"/>
      <c r="S391" s="17">
        <f>VLOOKUP(P391,functions!$A$2:$H$69,8,FALSE)</f>
        <v>1</v>
      </c>
      <c r="T391" s="17">
        <f t="shared" ca="1" si="66"/>
        <v>8</v>
      </c>
      <c r="U391" s="18">
        <f ca="1">VLOOKUP(T391,'salary scales'!$A$1:$F$10,S391+1,FALSE)</f>
        <v>1861.13</v>
      </c>
      <c r="V391" s="23">
        <f>VLOOKUP(P391,functions!$A$2:$H$69,5,FALSE)</f>
        <v>1.00064</v>
      </c>
      <c r="X391" s="18">
        <f t="shared" ca="1" si="67"/>
        <v>1862.3211232000001</v>
      </c>
      <c r="Y391" s="18">
        <f t="shared" ca="1" si="68"/>
        <v>148.98568985600002</v>
      </c>
      <c r="Z391" s="18">
        <f t="shared" ca="1" si="70"/>
        <v>995.87124999999992</v>
      </c>
      <c r="AA391" s="18">
        <f t="shared" ca="1" si="71"/>
        <v>144.32988704800002</v>
      </c>
      <c r="AB391" s="18">
        <f t="shared" ca="1" si="72"/>
        <v>31.659459094400002</v>
      </c>
      <c r="AC391" s="18">
        <f t="shared" ca="1" si="73"/>
        <v>41.715993159680004</v>
      </c>
      <c r="AD391" s="18">
        <f t="shared" ca="1" si="74"/>
        <v>86.597932228800005</v>
      </c>
      <c r="AE391" s="18">
        <f t="shared" ca="1" si="75"/>
        <v>10.056534065280001</v>
      </c>
      <c r="AF391" s="18">
        <f t="shared" ca="1" si="76"/>
        <v>75.936568320000021</v>
      </c>
      <c r="AG391" t="str">
        <f t="shared" si="69"/>
        <v/>
      </c>
    </row>
    <row r="392" spans="1:33" x14ac:dyDescent="0.3">
      <c r="A392" s="2" t="s">
        <v>387</v>
      </c>
      <c r="B392" t="s">
        <v>810</v>
      </c>
      <c r="D392" t="s">
        <v>694</v>
      </c>
      <c r="E392" s="1" t="s">
        <v>1467</v>
      </c>
      <c r="F392" s="1" t="s">
        <v>465</v>
      </c>
      <c r="G392" s="7">
        <v>25085</v>
      </c>
      <c r="H392" s="7">
        <v>40972</v>
      </c>
      <c r="I392" s="1" t="s">
        <v>1081</v>
      </c>
      <c r="J392" s="47">
        <v>1</v>
      </c>
      <c r="K392" s="47">
        <v>1</v>
      </c>
      <c r="L392" s="49" t="s">
        <v>1422</v>
      </c>
      <c r="M392" s="6" t="s">
        <v>1281</v>
      </c>
      <c r="N392" s="6" t="s">
        <v>1042</v>
      </c>
      <c r="O392" s="6" t="s">
        <v>1459</v>
      </c>
      <c r="P392" s="12" t="s">
        <v>1005</v>
      </c>
      <c r="Q392" s="15" t="str">
        <f>VLOOKUP(P392,functions!$A$2:$H$69,3,FALSE)</f>
        <v>ICT employee</v>
      </c>
      <c r="R392" s="15"/>
      <c r="S392" s="17">
        <f>VLOOKUP(P392,functions!$A$2:$H$69,8,FALSE)</f>
        <v>4</v>
      </c>
      <c r="T392" s="17">
        <f t="shared" ca="1" si="66"/>
        <v>6</v>
      </c>
      <c r="U392" s="18">
        <f ca="1">VLOOKUP(T392,'salary scales'!$A$1:$F$10,S392+1,FALSE)</f>
        <v>2113</v>
      </c>
      <c r="V392" s="23">
        <f>VLOOKUP(P392,functions!$A$2:$H$69,5,FALSE)</f>
        <v>1</v>
      </c>
      <c r="X392" s="18">
        <f t="shared" ca="1" si="67"/>
        <v>2113</v>
      </c>
      <c r="Y392" s="18">
        <f t="shared" ca="1" si="68"/>
        <v>169.04</v>
      </c>
      <c r="Z392" s="18">
        <f t="shared" ca="1" si="70"/>
        <v>995.87124999999992</v>
      </c>
      <c r="AA392" s="18">
        <f t="shared" ca="1" si="71"/>
        <v>163.75749999999999</v>
      </c>
      <c r="AB392" s="18">
        <f t="shared" ca="1" si="72"/>
        <v>35.920999999999999</v>
      </c>
      <c r="AC392" s="18">
        <f t="shared" ca="1" si="73"/>
        <v>47.331200000000003</v>
      </c>
      <c r="AD392" s="18">
        <f t="shared" ca="1" si="74"/>
        <v>98.254499999999993</v>
      </c>
      <c r="AE392" s="18">
        <f t="shared" ca="1" si="75"/>
        <v>11.410200000000001</v>
      </c>
      <c r="AF392" s="18">
        <f t="shared" ca="1" si="76"/>
        <v>101.075</v>
      </c>
      <c r="AG392" t="str">
        <f t="shared" si="69"/>
        <v/>
      </c>
    </row>
    <row r="393" spans="1:33" x14ac:dyDescent="0.3">
      <c r="A393" s="2" t="s">
        <v>388</v>
      </c>
      <c r="B393" t="s">
        <v>755</v>
      </c>
      <c r="C393" t="s">
        <v>733</v>
      </c>
      <c r="D393" t="s">
        <v>425</v>
      </c>
      <c r="E393" s="1" t="s">
        <v>410</v>
      </c>
      <c r="F393" s="1" t="s">
        <v>465</v>
      </c>
      <c r="G393" s="7">
        <v>23909</v>
      </c>
      <c r="H393" s="7">
        <v>39785</v>
      </c>
      <c r="I393" s="1" t="s">
        <v>1420</v>
      </c>
      <c r="J393" s="47">
        <v>3</v>
      </c>
      <c r="K393" s="47">
        <v>1</v>
      </c>
      <c r="L393" s="49" t="s">
        <v>1422</v>
      </c>
      <c r="M393" s="6" t="s">
        <v>1281</v>
      </c>
      <c r="N393" s="6" t="s">
        <v>1435</v>
      </c>
      <c r="O393" s="6" t="s">
        <v>1466</v>
      </c>
      <c r="P393" s="12" t="s">
        <v>1053</v>
      </c>
      <c r="Q393" s="15" t="str">
        <f>VLOOKUP(P393,functions!$A$2:$H$69,3,FALSE)</f>
        <v>Production worker</v>
      </c>
      <c r="R393" s="15"/>
      <c r="S393" s="17">
        <f>VLOOKUP(P393,functions!$A$2:$H$69,8,FALSE)</f>
        <v>2</v>
      </c>
      <c r="T393" s="17">
        <f t="shared" ca="1" si="66"/>
        <v>10</v>
      </c>
      <c r="U393" s="18" t="e">
        <f ca="1">VLOOKUP(T393,'salary scales'!$A$1:$F$10,S393+1,FALSE)</f>
        <v>#N/A</v>
      </c>
      <c r="V393" s="23">
        <f>VLOOKUP(P393,functions!$A$2:$H$69,5,FALSE)</f>
        <v>1.00064</v>
      </c>
      <c r="X393" s="18" t="e">
        <f t="shared" ca="1" si="67"/>
        <v>#N/A</v>
      </c>
      <c r="Y393" s="18" t="e">
        <f t="shared" ca="1" si="68"/>
        <v>#N/A</v>
      </c>
      <c r="Z393" s="18" t="e">
        <f t="shared" ca="1" si="70"/>
        <v>#N/A</v>
      </c>
      <c r="AA393" s="18" t="e">
        <f t="shared" ca="1" si="71"/>
        <v>#N/A</v>
      </c>
      <c r="AB393" s="18" t="e">
        <f t="shared" ca="1" si="72"/>
        <v>#N/A</v>
      </c>
      <c r="AC393" s="18" t="e">
        <f t="shared" ca="1" si="73"/>
        <v>#N/A</v>
      </c>
      <c r="AD393" s="18" t="e">
        <f t="shared" ca="1" si="74"/>
        <v>#N/A</v>
      </c>
      <c r="AE393" s="18" t="e">
        <f t="shared" ca="1" si="75"/>
        <v>#N/A</v>
      </c>
      <c r="AF393" s="18" t="e">
        <f t="shared" ca="1" si="76"/>
        <v>#N/A</v>
      </c>
      <c r="AG393" t="str">
        <f t="shared" si="69"/>
        <v/>
      </c>
    </row>
    <row r="394" spans="1:33" x14ac:dyDescent="0.3">
      <c r="A394" s="2" t="s">
        <v>389</v>
      </c>
      <c r="B394" t="s">
        <v>755</v>
      </c>
      <c r="C394" t="s">
        <v>733</v>
      </c>
      <c r="D394" t="s">
        <v>425</v>
      </c>
      <c r="E394" s="1" t="s">
        <v>410</v>
      </c>
      <c r="F394" s="1" t="s">
        <v>465</v>
      </c>
      <c r="G394" s="7">
        <v>32352</v>
      </c>
      <c r="H394" s="7">
        <v>40243</v>
      </c>
      <c r="M394" s="6" t="s">
        <v>1283</v>
      </c>
      <c r="N394" s="6" t="s">
        <v>1282</v>
      </c>
      <c r="O394" s="6" t="s">
        <v>1448</v>
      </c>
      <c r="P394" s="12" t="s">
        <v>1057</v>
      </c>
      <c r="Q394" s="15" t="str">
        <f>VLOOKUP(P394,functions!$A$2:$H$69,3,FALSE)</f>
        <v>Forklift driver</v>
      </c>
      <c r="R394" s="15"/>
      <c r="S394" s="17">
        <f>VLOOKUP(P394,functions!$A$2:$H$69,8,FALSE)</f>
        <v>2</v>
      </c>
      <c r="T394" s="17">
        <f t="shared" ca="1" si="66"/>
        <v>8</v>
      </c>
      <c r="U394" s="18">
        <f ca="1">VLOOKUP(T394,'salary scales'!$A$1:$F$10,S394+1,FALSE)</f>
        <v>1939.17</v>
      </c>
      <c r="V394" s="23">
        <f>VLOOKUP(P394,functions!$A$2:$H$69,5,FALSE)</f>
        <v>1</v>
      </c>
      <c r="X394" s="18">
        <f t="shared" ca="1" si="67"/>
        <v>1939.17</v>
      </c>
      <c r="Y394" s="18">
        <f t="shared" ca="1" si="68"/>
        <v>155.1336</v>
      </c>
      <c r="Z394" s="18">
        <f t="shared" ca="1" si="70"/>
        <v>995.87124999999992</v>
      </c>
      <c r="AA394" s="18">
        <f t="shared" ca="1" si="71"/>
        <v>150.285675</v>
      </c>
      <c r="AB394" s="18">
        <f t="shared" ca="1" si="72"/>
        <v>32.965890000000002</v>
      </c>
      <c r="AC394" s="18">
        <f t="shared" ca="1" si="73"/>
        <v>43.437407999999998</v>
      </c>
      <c r="AD394" s="18">
        <f t="shared" ca="1" si="74"/>
        <v>90.171405000000007</v>
      </c>
      <c r="AE394" s="18">
        <f t="shared" ca="1" si="75"/>
        <v>10.471518000000001</v>
      </c>
      <c r="AF394" s="18">
        <f t="shared" ca="1" si="76"/>
        <v>83.692000000000007</v>
      </c>
      <c r="AG394" t="str">
        <f t="shared" si="69"/>
        <v/>
      </c>
    </row>
    <row r="395" spans="1:33" x14ac:dyDescent="0.3">
      <c r="A395" s="2" t="s">
        <v>390</v>
      </c>
      <c r="B395" t="s">
        <v>938</v>
      </c>
      <c r="D395" t="s">
        <v>578</v>
      </c>
      <c r="E395" s="1" t="s">
        <v>410</v>
      </c>
      <c r="F395" s="1" t="s">
        <v>465</v>
      </c>
      <c r="G395" s="7">
        <v>22030</v>
      </c>
      <c r="H395" s="7">
        <v>40475</v>
      </c>
      <c r="I395" s="1" t="s">
        <v>1081</v>
      </c>
      <c r="M395" s="6" t="s">
        <v>1281</v>
      </c>
      <c r="N395" s="6" t="s">
        <v>1435</v>
      </c>
      <c r="O395" s="6" t="s">
        <v>1443</v>
      </c>
      <c r="P395" s="12" t="s">
        <v>1054</v>
      </c>
      <c r="Q395" s="15" t="str">
        <f>VLOOKUP(P395,functions!$A$2:$H$69,3,FALSE)</f>
        <v>Production assistant</v>
      </c>
      <c r="R395" s="15"/>
      <c r="S395" s="17">
        <f>VLOOKUP(P395,functions!$A$2:$H$69,8,FALSE)</f>
        <v>1</v>
      </c>
      <c r="T395" s="17">
        <f t="shared" ca="1" si="66"/>
        <v>8</v>
      </c>
      <c r="U395" s="18">
        <f ca="1">VLOOKUP(T395,'salary scales'!$A$1:$F$10,S395+1,FALSE)</f>
        <v>1861.13</v>
      </c>
      <c r="V395" s="23">
        <f>VLOOKUP(P395,functions!$A$2:$H$69,5,FALSE)</f>
        <v>1.00064</v>
      </c>
      <c r="X395" s="18">
        <f t="shared" ca="1" si="67"/>
        <v>1862.3211232000001</v>
      </c>
      <c r="Y395" s="18">
        <f t="shared" ca="1" si="68"/>
        <v>148.98568985600002</v>
      </c>
      <c r="Z395" s="18">
        <f t="shared" ca="1" si="70"/>
        <v>995.87124999999992</v>
      </c>
      <c r="AA395" s="18">
        <f t="shared" ca="1" si="71"/>
        <v>144.32988704800002</v>
      </c>
      <c r="AB395" s="18">
        <f t="shared" ca="1" si="72"/>
        <v>31.659459094400002</v>
      </c>
      <c r="AC395" s="18">
        <f t="shared" ca="1" si="73"/>
        <v>41.715993159680004</v>
      </c>
      <c r="AD395" s="18">
        <f t="shared" ca="1" si="74"/>
        <v>86.597932228800005</v>
      </c>
      <c r="AE395" s="18">
        <f t="shared" ca="1" si="75"/>
        <v>10.056534065280001</v>
      </c>
      <c r="AF395" s="18">
        <f t="shared" ca="1" si="76"/>
        <v>75.936568320000021</v>
      </c>
      <c r="AG395" t="str">
        <f t="shared" si="69"/>
        <v/>
      </c>
    </row>
    <row r="396" spans="1:33" x14ac:dyDescent="0.3">
      <c r="A396" s="2" t="s">
        <v>391</v>
      </c>
      <c r="B396" t="s">
        <v>938</v>
      </c>
      <c r="D396" t="s">
        <v>575</v>
      </c>
      <c r="E396" s="1" t="s">
        <v>410</v>
      </c>
      <c r="F396" s="1" t="s">
        <v>465</v>
      </c>
      <c r="G396" s="7">
        <v>33791</v>
      </c>
      <c r="H396" s="7">
        <v>41251</v>
      </c>
      <c r="I396" s="1" t="s">
        <v>1081</v>
      </c>
      <c r="J396" s="47">
        <v>2</v>
      </c>
      <c r="K396" s="47">
        <v>2</v>
      </c>
      <c r="L396" s="49" t="s">
        <v>1422</v>
      </c>
      <c r="M396" s="6" t="s">
        <v>1281</v>
      </c>
      <c r="N396" s="6" t="s">
        <v>1335</v>
      </c>
      <c r="O396" s="6" t="s">
        <v>1445</v>
      </c>
      <c r="P396" s="12" t="s">
        <v>1021</v>
      </c>
      <c r="Q396" s="15" t="str">
        <f>VLOOKUP(P396,functions!$A$2:$H$69,3,FALSE)</f>
        <v>In-house sales employee</v>
      </c>
      <c r="R396" s="15"/>
      <c r="S396" s="17">
        <f>VLOOKUP(P396,functions!$A$2:$H$69,8,FALSE)</f>
        <v>3</v>
      </c>
      <c r="T396" s="17">
        <f t="shared" ca="1" si="66"/>
        <v>6</v>
      </c>
      <c r="U396" s="18">
        <f ca="1">VLOOKUP(T396,'salary scales'!$A$1:$F$10,S396+1,FALSE)</f>
        <v>2025.09</v>
      </c>
      <c r="V396" s="23">
        <f>VLOOKUP(P396,functions!$A$2:$H$69,5,FALSE)</f>
        <v>0.6</v>
      </c>
      <c r="X396" s="18">
        <f t="shared" ca="1" si="67"/>
        <v>1215.0539999999999</v>
      </c>
      <c r="Y396" s="18">
        <f t="shared" ca="1" si="68"/>
        <v>97.204319999999996</v>
      </c>
      <c r="Z396" s="18">
        <f t="shared" ca="1" si="70"/>
        <v>995.87124999999992</v>
      </c>
      <c r="AA396" s="18">
        <f t="shared" ca="1" si="71"/>
        <v>94.166684999999987</v>
      </c>
      <c r="AB396" s="18">
        <f t="shared" ca="1" si="72"/>
        <v>20.655918</v>
      </c>
      <c r="AC396" s="18">
        <f t="shared" ca="1" si="73"/>
        <v>27.217209599999997</v>
      </c>
      <c r="AD396" s="18">
        <f t="shared" ca="1" si="74"/>
        <v>56.500010999999994</v>
      </c>
      <c r="AE396" s="18">
        <f t="shared" ca="1" si="75"/>
        <v>6.5612915999999997</v>
      </c>
      <c r="AF396" s="18">
        <f t="shared" ca="1" si="76"/>
        <v>55.370399999999989</v>
      </c>
      <c r="AG396" t="str">
        <f t="shared" si="69"/>
        <v/>
      </c>
    </row>
    <row r="397" spans="1:33" x14ac:dyDescent="0.3">
      <c r="A397" s="2" t="s">
        <v>392</v>
      </c>
      <c r="B397" t="s">
        <v>938</v>
      </c>
      <c r="D397" t="s">
        <v>577</v>
      </c>
      <c r="E397" s="1" t="s">
        <v>410</v>
      </c>
      <c r="F397" s="1" t="s">
        <v>465</v>
      </c>
      <c r="G397" s="7">
        <v>21506</v>
      </c>
      <c r="H397" s="7">
        <v>40208</v>
      </c>
      <c r="I397" s="1" t="s">
        <v>1081</v>
      </c>
      <c r="J397" s="47">
        <v>45</v>
      </c>
      <c r="K397" s="47">
        <v>1</v>
      </c>
      <c r="L397" s="49" t="s">
        <v>1432</v>
      </c>
      <c r="M397" s="6" t="s">
        <v>1281</v>
      </c>
      <c r="N397" s="6" t="s">
        <v>1435</v>
      </c>
      <c r="O397" s="6" t="s">
        <v>1466</v>
      </c>
      <c r="P397" s="12" t="s">
        <v>1053</v>
      </c>
      <c r="Q397" s="15" t="str">
        <f>VLOOKUP(P397,functions!$A$2:$H$69,3,FALSE)</f>
        <v>Production worker</v>
      </c>
      <c r="R397" s="15"/>
      <c r="S397" s="17">
        <f>VLOOKUP(P397,functions!$A$2:$H$69,8,FALSE)</f>
        <v>2</v>
      </c>
      <c r="T397" s="17">
        <f t="shared" ca="1" si="66"/>
        <v>8</v>
      </c>
      <c r="U397" s="18">
        <f ca="1">VLOOKUP(T397,'salary scales'!$A$1:$F$10,S397+1,FALSE)</f>
        <v>1939.17</v>
      </c>
      <c r="V397" s="23">
        <f>VLOOKUP(P397,functions!$A$2:$H$69,5,FALSE)</f>
        <v>1.00064</v>
      </c>
      <c r="X397" s="18">
        <f t="shared" ca="1" si="67"/>
        <v>1940.4110688000001</v>
      </c>
      <c r="Y397" s="18">
        <f t="shared" ca="1" si="68"/>
        <v>155.232885504</v>
      </c>
      <c r="Z397" s="18">
        <f t="shared" ca="1" si="70"/>
        <v>995.87124999999992</v>
      </c>
      <c r="AA397" s="18">
        <f t="shared" ca="1" si="71"/>
        <v>150.38185783200001</v>
      </c>
      <c r="AB397" s="18">
        <f t="shared" ca="1" si="72"/>
        <v>32.986988169600004</v>
      </c>
      <c r="AC397" s="18">
        <f t="shared" ca="1" si="73"/>
        <v>43.465207941119999</v>
      </c>
      <c r="AD397" s="18">
        <f t="shared" ca="1" si="74"/>
        <v>90.229114699199997</v>
      </c>
      <c r="AE397" s="18">
        <f t="shared" ca="1" si="75"/>
        <v>10.478219771520001</v>
      </c>
      <c r="AF397" s="18">
        <f t="shared" ca="1" si="76"/>
        <v>83.745562880000023</v>
      </c>
      <c r="AG397" t="str">
        <f t="shared" si="69"/>
        <v/>
      </c>
    </row>
    <row r="398" spans="1:33" x14ac:dyDescent="0.3">
      <c r="A398" s="2" t="s">
        <v>393</v>
      </c>
      <c r="B398" t="s">
        <v>936</v>
      </c>
      <c r="D398" t="s">
        <v>573</v>
      </c>
      <c r="E398" s="1" t="s">
        <v>410</v>
      </c>
      <c r="F398" s="1" t="s">
        <v>465</v>
      </c>
      <c r="G398" s="7">
        <v>25193</v>
      </c>
      <c r="H398" s="7">
        <v>39781</v>
      </c>
      <c r="I398" s="1" t="s">
        <v>1081</v>
      </c>
      <c r="M398" s="6" t="s">
        <v>1281</v>
      </c>
      <c r="N398" s="6" t="s">
        <v>1435</v>
      </c>
      <c r="O398" s="6" t="s">
        <v>1466</v>
      </c>
      <c r="P398" s="12" t="s">
        <v>1053</v>
      </c>
      <c r="Q398" s="15" t="str">
        <f>VLOOKUP(P398,functions!$A$2:$H$69,3,FALSE)</f>
        <v>Production worker</v>
      </c>
      <c r="R398" s="15"/>
      <c r="S398" s="17">
        <f>VLOOKUP(P398,functions!$A$2:$H$69,8,FALSE)</f>
        <v>2</v>
      </c>
      <c r="T398" s="17">
        <f t="shared" ca="1" si="66"/>
        <v>10</v>
      </c>
      <c r="U398" s="18" t="e">
        <f ca="1">VLOOKUP(T398,'salary scales'!$A$1:$F$10,S398+1,FALSE)</f>
        <v>#N/A</v>
      </c>
      <c r="V398" s="23">
        <f>VLOOKUP(P398,functions!$A$2:$H$69,5,FALSE)</f>
        <v>1.00064</v>
      </c>
      <c r="X398" s="18" t="e">
        <f t="shared" ca="1" si="67"/>
        <v>#N/A</v>
      </c>
      <c r="Y398" s="18" t="e">
        <f t="shared" ca="1" si="68"/>
        <v>#N/A</v>
      </c>
      <c r="Z398" s="18" t="e">
        <f t="shared" ca="1" si="70"/>
        <v>#N/A</v>
      </c>
      <c r="AA398" s="18" t="e">
        <f t="shared" ca="1" si="71"/>
        <v>#N/A</v>
      </c>
      <c r="AB398" s="18" t="e">
        <f t="shared" ca="1" si="72"/>
        <v>#N/A</v>
      </c>
      <c r="AC398" s="18" t="e">
        <f t="shared" ca="1" si="73"/>
        <v>#N/A</v>
      </c>
      <c r="AD398" s="18" t="e">
        <f t="shared" ca="1" si="74"/>
        <v>#N/A</v>
      </c>
      <c r="AE398" s="18" t="e">
        <f t="shared" ca="1" si="75"/>
        <v>#N/A</v>
      </c>
      <c r="AF398" s="18" t="e">
        <f t="shared" ca="1" si="76"/>
        <v>#N/A</v>
      </c>
      <c r="AG398" t="str">
        <f t="shared" si="69"/>
        <v/>
      </c>
    </row>
    <row r="399" spans="1:33" x14ac:dyDescent="0.3">
      <c r="A399" s="2" t="s">
        <v>394</v>
      </c>
      <c r="B399" t="s">
        <v>939</v>
      </c>
      <c r="D399" t="s">
        <v>580</v>
      </c>
      <c r="E399" s="1" t="s">
        <v>410</v>
      </c>
      <c r="F399" s="1" t="s">
        <v>465</v>
      </c>
      <c r="G399" s="7">
        <v>25665</v>
      </c>
      <c r="H399" s="7">
        <v>39287</v>
      </c>
      <c r="I399" s="1" t="s">
        <v>1081</v>
      </c>
      <c r="J399" s="47">
        <v>4</v>
      </c>
      <c r="K399" s="47">
        <v>3</v>
      </c>
      <c r="L399" s="49" t="s">
        <v>1424</v>
      </c>
      <c r="M399" s="6" t="s">
        <v>1281</v>
      </c>
      <c r="N399" s="6" t="s">
        <v>1435</v>
      </c>
      <c r="O399" s="6" t="s">
        <v>1443</v>
      </c>
      <c r="P399" s="12" t="s">
        <v>1052</v>
      </c>
      <c r="Q399" s="15" t="str">
        <f>VLOOKUP(P399,functions!$A$2:$H$69,3,FALSE)</f>
        <v>Team leader</v>
      </c>
      <c r="R399" s="15" t="s">
        <v>1083</v>
      </c>
      <c r="S399" s="17">
        <f>VLOOKUP(P399,functions!$A$2:$H$69,8,FALSE)</f>
        <v>3</v>
      </c>
      <c r="T399" s="17">
        <f t="shared" ca="1" si="66"/>
        <v>11</v>
      </c>
      <c r="U399" s="18" t="e">
        <f ca="1">VLOOKUP(T399,'salary scales'!$A$1:$F$10,S399+1,FALSE)</f>
        <v>#N/A</v>
      </c>
      <c r="V399" s="23">
        <f>VLOOKUP(P399,functions!$A$2:$H$69,5,FALSE)</f>
        <v>1.00064</v>
      </c>
      <c r="X399" s="18" t="e">
        <f t="shared" ca="1" si="67"/>
        <v>#N/A</v>
      </c>
      <c r="Y399" s="18" t="e">
        <f t="shared" ca="1" si="68"/>
        <v>#N/A</v>
      </c>
      <c r="Z399" s="18" t="e">
        <f t="shared" ca="1" si="70"/>
        <v>#N/A</v>
      </c>
      <c r="AA399" s="18" t="e">
        <f t="shared" ca="1" si="71"/>
        <v>#N/A</v>
      </c>
      <c r="AB399" s="18" t="e">
        <f t="shared" ca="1" si="72"/>
        <v>#N/A</v>
      </c>
      <c r="AC399" s="18" t="e">
        <f t="shared" ca="1" si="73"/>
        <v>#N/A</v>
      </c>
      <c r="AD399" s="18" t="e">
        <f t="shared" ca="1" si="74"/>
        <v>#N/A</v>
      </c>
      <c r="AE399" s="18" t="e">
        <f t="shared" ca="1" si="75"/>
        <v>#N/A</v>
      </c>
      <c r="AF399" s="18" t="e">
        <f t="shared" ca="1" si="76"/>
        <v>#N/A</v>
      </c>
      <c r="AG399" t="str">
        <f t="shared" si="69"/>
        <v/>
      </c>
    </row>
    <row r="400" spans="1:33" x14ac:dyDescent="0.3">
      <c r="A400" s="2" t="s">
        <v>395</v>
      </c>
      <c r="B400" t="s">
        <v>939</v>
      </c>
      <c r="D400" t="s">
        <v>581</v>
      </c>
      <c r="E400" s="1" t="s">
        <v>410</v>
      </c>
      <c r="F400" s="1" t="s">
        <v>465</v>
      </c>
      <c r="G400" s="7">
        <v>32852</v>
      </c>
      <c r="H400" s="7">
        <v>41327</v>
      </c>
      <c r="I400" s="1" t="s">
        <v>1081</v>
      </c>
      <c r="J400" s="47">
        <v>1</v>
      </c>
      <c r="K400" s="47">
        <v>1</v>
      </c>
      <c r="L400" s="49" t="s">
        <v>1422</v>
      </c>
      <c r="M400" s="6" t="s">
        <v>1281</v>
      </c>
      <c r="N400" s="6" t="s">
        <v>1438</v>
      </c>
      <c r="O400" s="6" t="s">
        <v>1449</v>
      </c>
      <c r="P400" s="12" t="s">
        <v>1057</v>
      </c>
      <c r="Q400" s="15" t="str">
        <f>VLOOKUP(P400,functions!$A$2:$H$69,3,FALSE)</f>
        <v>Forklift driver</v>
      </c>
      <c r="R400" s="15"/>
      <c r="S400" s="17">
        <f>VLOOKUP(P400,functions!$A$2:$H$69,8,FALSE)</f>
        <v>2</v>
      </c>
      <c r="T400" s="17">
        <f t="shared" ca="1" si="66"/>
        <v>5</v>
      </c>
      <c r="U400" s="18">
        <f ca="1">VLOOKUP(T400,'salary scales'!$A$1:$F$10,S400+1,FALSE)</f>
        <v>1899.07</v>
      </c>
      <c r="V400" s="23">
        <f>VLOOKUP(P400,functions!$A$2:$H$69,5,FALSE)</f>
        <v>1</v>
      </c>
      <c r="X400" s="18">
        <f t="shared" ca="1" si="67"/>
        <v>1899.07</v>
      </c>
      <c r="Y400" s="18">
        <f t="shared" ca="1" si="68"/>
        <v>151.9256</v>
      </c>
      <c r="Z400" s="18">
        <f t="shared" ca="1" si="70"/>
        <v>995.87124999999992</v>
      </c>
      <c r="AA400" s="18">
        <f t="shared" ca="1" si="71"/>
        <v>147.17792499999999</v>
      </c>
      <c r="AB400" s="18">
        <f t="shared" ca="1" si="72"/>
        <v>32.284190000000002</v>
      </c>
      <c r="AC400" s="18">
        <f t="shared" ca="1" si="73"/>
        <v>42.539167999999997</v>
      </c>
      <c r="AD400" s="18">
        <f t="shared" ca="1" si="74"/>
        <v>88.306754999999995</v>
      </c>
      <c r="AE400" s="18">
        <f t="shared" ca="1" si="75"/>
        <v>10.254977999999999</v>
      </c>
      <c r="AF400" s="18">
        <f t="shared" ca="1" si="76"/>
        <v>79.682000000000002</v>
      </c>
      <c r="AG400" t="str">
        <f t="shared" si="69"/>
        <v/>
      </c>
    </row>
    <row r="401" spans="1:33" x14ac:dyDescent="0.3">
      <c r="A401" s="2" t="s">
        <v>396</v>
      </c>
      <c r="B401" t="s">
        <v>939</v>
      </c>
      <c r="D401" t="s">
        <v>579</v>
      </c>
      <c r="E401" s="1" t="s">
        <v>410</v>
      </c>
      <c r="F401" s="1" t="s">
        <v>465</v>
      </c>
      <c r="G401" s="7">
        <v>28724</v>
      </c>
      <c r="H401" s="7">
        <v>40148</v>
      </c>
      <c r="I401" s="1" t="s">
        <v>1081</v>
      </c>
      <c r="J401" s="47">
        <v>1</v>
      </c>
      <c r="K401" s="47">
        <v>1</v>
      </c>
      <c r="L401" s="49" t="s">
        <v>1422</v>
      </c>
      <c r="M401" s="6" t="s">
        <v>1281</v>
      </c>
      <c r="N401" s="6" t="s">
        <v>1336</v>
      </c>
      <c r="O401" s="6" t="s">
        <v>1460</v>
      </c>
      <c r="P401" s="12" t="s">
        <v>1011</v>
      </c>
      <c r="Q401" s="15" t="str">
        <f>VLOOKUP(P401,functions!$A$2:$H$69,3,FALSE)</f>
        <v>Administrative Employee Debtors</v>
      </c>
      <c r="R401" s="15"/>
      <c r="S401" s="17">
        <f>VLOOKUP(P401,functions!$A$2:$H$69,8,FALSE)</f>
        <v>3</v>
      </c>
      <c r="T401" s="17">
        <f t="shared" ca="1" si="66"/>
        <v>9</v>
      </c>
      <c r="U401" s="18">
        <f ca="1">VLOOKUP(T401,'salary scales'!$A$1:$F$10,S401+1,FALSE)</f>
        <v>2124.06</v>
      </c>
      <c r="V401" s="23">
        <f>VLOOKUP(P401,functions!$A$2:$H$69,5,FALSE)</f>
        <v>1</v>
      </c>
      <c r="X401" s="18">
        <f t="shared" ca="1" si="67"/>
        <v>2124.06</v>
      </c>
      <c r="Y401" s="18">
        <f t="shared" ca="1" si="68"/>
        <v>169.9248</v>
      </c>
      <c r="Z401" s="18">
        <f t="shared" ca="1" si="70"/>
        <v>995.87124999999992</v>
      </c>
      <c r="AA401" s="18">
        <f t="shared" ca="1" si="71"/>
        <v>164.61464999999998</v>
      </c>
      <c r="AB401" s="18">
        <f t="shared" ca="1" si="72"/>
        <v>36.109020000000001</v>
      </c>
      <c r="AC401" s="18">
        <f t="shared" ca="1" si="73"/>
        <v>47.578944</v>
      </c>
      <c r="AD401" s="18">
        <f t="shared" ca="1" si="74"/>
        <v>98.768789999999996</v>
      </c>
      <c r="AE401" s="18">
        <f t="shared" ca="1" si="75"/>
        <v>11.469924000000001</v>
      </c>
      <c r="AF401" s="18">
        <f t="shared" ca="1" si="76"/>
        <v>102.181</v>
      </c>
      <c r="AG401" t="str">
        <f t="shared" si="69"/>
        <v/>
      </c>
    </row>
    <row r="402" spans="1:33" x14ac:dyDescent="0.3">
      <c r="A402" s="2" t="s">
        <v>397</v>
      </c>
      <c r="B402" t="s">
        <v>803</v>
      </c>
      <c r="D402" t="s">
        <v>689</v>
      </c>
      <c r="E402" s="1" t="s">
        <v>1467</v>
      </c>
      <c r="F402" s="1" t="s">
        <v>468</v>
      </c>
      <c r="G402" s="7">
        <v>26118</v>
      </c>
      <c r="H402" s="7">
        <v>41490</v>
      </c>
      <c r="I402" s="1" t="s">
        <v>1081</v>
      </c>
      <c r="M402" s="6" t="s">
        <v>1281</v>
      </c>
      <c r="N402" s="6" t="s">
        <v>1435</v>
      </c>
      <c r="O402" s="6" t="s">
        <v>1466</v>
      </c>
      <c r="P402" s="12" t="s">
        <v>1053</v>
      </c>
      <c r="Q402" s="15" t="str">
        <f>VLOOKUP(P402,functions!$A$2:$H$69,3,FALSE)</f>
        <v>Production worker</v>
      </c>
      <c r="R402" s="15"/>
      <c r="S402" s="17">
        <f>VLOOKUP(P402,functions!$A$2:$H$69,8,FALSE)</f>
        <v>2</v>
      </c>
      <c r="T402" s="17">
        <f t="shared" ca="1" si="66"/>
        <v>5</v>
      </c>
      <c r="U402" s="18">
        <f ca="1">VLOOKUP(T402,'salary scales'!$A$1:$F$10,S402+1,FALSE)</f>
        <v>1899.07</v>
      </c>
      <c r="V402" s="23">
        <f>VLOOKUP(P402,functions!$A$2:$H$69,5,FALSE)</f>
        <v>1.00064</v>
      </c>
      <c r="X402" s="18">
        <f t="shared" ca="1" si="67"/>
        <v>1900.2854047999999</v>
      </c>
      <c r="Y402" s="18">
        <f t="shared" ca="1" si="68"/>
        <v>152.022832384</v>
      </c>
      <c r="Z402" s="18">
        <f t="shared" ca="1" si="70"/>
        <v>995.87124999999992</v>
      </c>
      <c r="AA402" s="18">
        <f t="shared" ca="1" si="71"/>
        <v>147.27211887199999</v>
      </c>
      <c r="AB402" s="18">
        <f t="shared" ca="1" si="72"/>
        <v>32.304851881600001</v>
      </c>
      <c r="AC402" s="18">
        <f t="shared" ca="1" si="73"/>
        <v>42.566393067519996</v>
      </c>
      <c r="AD402" s="18">
        <f t="shared" ca="1" si="74"/>
        <v>88.363271323199996</v>
      </c>
      <c r="AE402" s="18">
        <f t="shared" ca="1" si="75"/>
        <v>10.261541185920001</v>
      </c>
      <c r="AF402" s="18">
        <f t="shared" ca="1" si="76"/>
        <v>79.732996479999997</v>
      </c>
      <c r="AG402" t="str">
        <f t="shared" si="69"/>
        <v/>
      </c>
    </row>
    <row r="403" spans="1:33" x14ac:dyDescent="0.3">
      <c r="A403" s="2" t="s">
        <v>398</v>
      </c>
      <c r="B403" t="s">
        <v>803</v>
      </c>
      <c r="D403" t="s">
        <v>458</v>
      </c>
      <c r="E403" s="1" t="s">
        <v>410</v>
      </c>
      <c r="F403" s="1" t="s">
        <v>465</v>
      </c>
      <c r="G403" s="7">
        <v>27926</v>
      </c>
      <c r="H403" s="7">
        <v>39690</v>
      </c>
      <c r="I403" s="1" t="s">
        <v>1081</v>
      </c>
      <c r="J403" s="47">
        <v>3</v>
      </c>
      <c r="K403" s="47">
        <v>1</v>
      </c>
      <c r="L403" s="50" t="s">
        <v>1425</v>
      </c>
      <c r="M403" s="6" t="s">
        <v>1281</v>
      </c>
      <c r="N403" s="6" t="s">
        <v>1435</v>
      </c>
      <c r="O403" s="6" t="s">
        <v>1446</v>
      </c>
      <c r="P403" s="12" t="s">
        <v>1053</v>
      </c>
      <c r="Q403" s="15" t="str">
        <f>VLOOKUP(P403,functions!$A$2:$H$69,3,FALSE)</f>
        <v>Production worker</v>
      </c>
      <c r="R403" s="15"/>
      <c r="S403" s="17">
        <f>VLOOKUP(P403,functions!$A$2:$H$69,8,FALSE)</f>
        <v>2</v>
      </c>
      <c r="T403" s="17">
        <f t="shared" ca="1" si="66"/>
        <v>10</v>
      </c>
      <c r="U403" s="18" t="e">
        <f ca="1">VLOOKUP(T403,'salary scales'!$A$1:$F$10,S403+1,FALSE)</f>
        <v>#N/A</v>
      </c>
      <c r="V403" s="23">
        <f>VLOOKUP(P403,functions!$A$2:$H$69,5,FALSE)</f>
        <v>1.00064</v>
      </c>
      <c r="X403" s="18" t="e">
        <f t="shared" ca="1" si="67"/>
        <v>#N/A</v>
      </c>
      <c r="Y403" s="18" t="e">
        <f t="shared" ca="1" si="68"/>
        <v>#N/A</v>
      </c>
      <c r="Z403" s="18" t="e">
        <f t="shared" ca="1" si="70"/>
        <v>#N/A</v>
      </c>
      <c r="AA403" s="18" t="e">
        <f t="shared" ca="1" si="71"/>
        <v>#N/A</v>
      </c>
      <c r="AB403" s="18" t="e">
        <f t="shared" ca="1" si="72"/>
        <v>#N/A</v>
      </c>
      <c r="AC403" s="18" t="e">
        <f t="shared" ca="1" si="73"/>
        <v>#N/A</v>
      </c>
      <c r="AD403" s="18" t="e">
        <f t="shared" ca="1" si="74"/>
        <v>#N/A</v>
      </c>
      <c r="AE403" s="18" t="e">
        <f t="shared" ca="1" si="75"/>
        <v>#N/A</v>
      </c>
      <c r="AF403" s="18" t="e">
        <f t="shared" ca="1" si="76"/>
        <v>#N/A</v>
      </c>
      <c r="AG403" t="str">
        <f t="shared" si="69"/>
        <v/>
      </c>
    </row>
    <row r="404" spans="1:33" x14ac:dyDescent="0.3">
      <c r="A404" s="2" t="s">
        <v>399</v>
      </c>
      <c r="B404" t="s">
        <v>968</v>
      </c>
      <c r="D404" t="s">
        <v>634</v>
      </c>
      <c r="E404" s="1" t="s">
        <v>410</v>
      </c>
      <c r="F404" s="1" t="s">
        <v>466</v>
      </c>
      <c r="G404" s="7">
        <v>22057</v>
      </c>
      <c r="H404" s="7">
        <v>41438</v>
      </c>
      <c r="I404" s="1" t="s">
        <v>1081</v>
      </c>
      <c r="M404" s="6" t="s">
        <v>1281</v>
      </c>
      <c r="N404" s="6" t="s">
        <v>1335</v>
      </c>
      <c r="O404" s="6" t="s">
        <v>1445</v>
      </c>
      <c r="P404" s="12" t="s">
        <v>1021</v>
      </c>
      <c r="Q404" s="15" t="str">
        <f>VLOOKUP(P404,functions!$A$2:$H$69,3,FALSE)</f>
        <v>In-house sales employee</v>
      </c>
      <c r="R404" s="15"/>
      <c r="S404" s="17">
        <f>VLOOKUP(P404,functions!$A$2:$H$69,8,FALSE)</f>
        <v>3</v>
      </c>
      <c r="T404" s="17">
        <f t="shared" ca="1" si="66"/>
        <v>5</v>
      </c>
      <c r="U404" s="18">
        <f ca="1">VLOOKUP(T404,'salary scales'!$A$1:$F$10,S404+1,FALSE)</f>
        <v>1975.67</v>
      </c>
      <c r="V404" s="23">
        <f>VLOOKUP(P404,functions!$A$2:$H$69,5,FALSE)</f>
        <v>0.6</v>
      </c>
      <c r="X404" s="18">
        <f t="shared" ca="1" si="67"/>
        <v>1185.402</v>
      </c>
      <c r="Y404" s="18">
        <f t="shared" ca="1" si="68"/>
        <v>94.832160000000002</v>
      </c>
      <c r="Z404" s="18">
        <f t="shared" ca="1" si="70"/>
        <v>995.87124999999992</v>
      </c>
      <c r="AA404" s="18">
        <f t="shared" ca="1" si="71"/>
        <v>91.868655000000004</v>
      </c>
      <c r="AB404" s="18">
        <f t="shared" ca="1" si="72"/>
        <v>20.151834000000001</v>
      </c>
      <c r="AC404" s="18">
        <f t="shared" ca="1" si="73"/>
        <v>26.5530048</v>
      </c>
      <c r="AD404" s="18">
        <f t="shared" ca="1" si="74"/>
        <v>55.121192999999998</v>
      </c>
      <c r="AE404" s="18">
        <f t="shared" ca="1" si="75"/>
        <v>6.4011708000000009</v>
      </c>
      <c r="AF404" s="18">
        <f t="shared" ca="1" si="76"/>
        <v>52.405200000000008</v>
      </c>
      <c r="AG404">
        <f t="shared" si="69"/>
        <v>1</v>
      </c>
    </row>
    <row r="405" spans="1:33" x14ac:dyDescent="0.3">
      <c r="A405" s="2" t="s">
        <v>400</v>
      </c>
      <c r="B405" t="s">
        <v>966</v>
      </c>
      <c r="D405" t="s">
        <v>618</v>
      </c>
      <c r="E405" s="1" t="s">
        <v>410</v>
      </c>
      <c r="F405" s="1" t="s">
        <v>468</v>
      </c>
      <c r="G405" s="7">
        <v>28359</v>
      </c>
      <c r="H405" s="7">
        <v>41091</v>
      </c>
      <c r="I405" s="1" t="s">
        <v>1081</v>
      </c>
      <c r="J405" s="47">
        <v>3</v>
      </c>
      <c r="K405" s="47">
        <v>2</v>
      </c>
      <c r="L405" s="49" t="s">
        <v>1422</v>
      </c>
      <c r="M405" s="6" t="s">
        <v>1281</v>
      </c>
      <c r="N405" s="6" t="s">
        <v>1435</v>
      </c>
      <c r="O405" s="6" t="s">
        <v>1446</v>
      </c>
      <c r="P405" s="12" t="s">
        <v>1053</v>
      </c>
      <c r="Q405" s="15" t="str">
        <f>VLOOKUP(P405,functions!$A$2:$H$69,3,FALSE)</f>
        <v>Production worker</v>
      </c>
      <c r="R405" s="15"/>
      <c r="S405" s="17">
        <f>VLOOKUP(P405,functions!$A$2:$H$69,8,FALSE)</f>
        <v>2</v>
      </c>
      <c r="T405" s="17">
        <f t="shared" ca="1" si="66"/>
        <v>6</v>
      </c>
      <c r="U405" s="18">
        <f ca="1">VLOOKUP(T405,'salary scales'!$A$1:$F$10,S405+1,FALSE)</f>
        <v>1939.17</v>
      </c>
      <c r="V405" s="23">
        <f>VLOOKUP(P405,functions!$A$2:$H$69,5,FALSE)</f>
        <v>1.00064</v>
      </c>
      <c r="X405" s="18">
        <f t="shared" ca="1" si="67"/>
        <v>1940.4110688000001</v>
      </c>
      <c r="Y405" s="18">
        <f t="shared" ca="1" si="68"/>
        <v>155.232885504</v>
      </c>
      <c r="Z405" s="18">
        <f t="shared" ca="1" si="70"/>
        <v>995.87124999999992</v>
      </c>
      <c r="AA405" s="18">
        <f t="shared" ca="1" si="71"/>
        <v>150.38185783200001</v>
      </c>
      <c r="AB405" s="18">
        <f t="shared" ca="1" si="72"/>
        <v>32.986988169600004</v>
      </c>
      <c r="AC405" s="18">
        <f t="shared" ca="1" si="73"/>
        <v>43.465207941119999</v>
      </c>
      <c r="AD405" s="18">
        <f t="shared" ca="1" si="74"/>
        <v>90.229114699199997</v>
      </c>
      <c r="AE405" s="18">
        <f t="shared" ca="1" si="75"/>
        <v>10.478219771520001</v>
      </c>
      <c r="AF405" s="18">
        <f t="shared" ca="1" si="76"/>
        <v>83.745562880000023</v>
      </c>
      <c r="AG405" t="str">
        <f t="shared" si="69"/>
        <v/>
      </c>
    </row>
    <row r="406" spans="1:33" x14ac:dyDescent="0.3">
      <c r="A406" s="2" t="s">
        <v>401</v>
      </c>
      <c r="B406" t="s">
        <v>964</v>
      </c>
      <c r="D406" t="s">
        <v>626</v>
      </c>
      <c r="E406" s="1" t="s">
        <v>410</v>
      </c>
      <c r="F406" s="1" t="s">
        <v>466</v>
      </c>
      <c r="G406" s="7">
        <v>32616</v>
      </c>
      <c r="H406" s="7">
        <v>41447</v>
      </c>
      <c r="I406" s="1" t="s">
        <v>1081</v>
      </c>
      <c r="M406" s="6" t="s">
        <v>1281</v>
      </c>
      <c r="N406" s="6" t="s">
        <v>1405</v>
      </c>
      <c r="O406" s="6" t="s">
        <v>1279</v>
      </c>
      <c r="P406" s="12" t="s">
        <v>1064</v>
      </c>
      <c r="Q406" s="15" t="str">
        <f>VLOOKUP(P406,functions!$A$2:$H$69,3,FALSE)</f>
        <v>kitchen assistant</v>
      </c>
      <c r="R406" s="15"/>
      <c r="S406" s="17">
        <f>VLOOKUP(P406,functions!$A$2:$H$69,8,FALSE)</f>
        <v>2</v>
      </c>
      <c r="T406" s="17">
        <f t="shared" ca="1" si="66"/>
        <v>5</v>
      </c>
      <c r="U406" s="18">
        <f ca="1">VLOOKUP(T406,'salary scales'!$A$1:$F$10,S406+1,FALSE)</f>
        <v>1899.07</v>
      </c>
      <c r="V406" s="23">
        <f>VLOOKUP(P406,functions!$A$2:$H$69,5,FALSE)</f>
        <v>1</v>
      </c>
      <c r="X406" s="18">
        <f t="shared" ca="1" si="67"/>
        <v>1899.07</v>
      </c>
      <c r="Y406" s="18">
        <f t="shared" ca="1" si="68"/>
        <v>151.9256</v>
      </c>
      <c r="Z406" s="18">
        <f t="shared" ca="1" si="70"/>
        <v>995.87124999999992</v>
      </c>
      <c r="AA406" s="18">
        <f t="shared" ca="1" si="71"/>
        <v>147.17792499999999</v>
      </c>
      <c r="AB406" s="18">
        <f t="shared" ca="1" si="72"/>
        <v>32.284190000000002</v>
      </c>
      <c r="AC406" s="18">
        <f t="shared" ca="1" si="73"/>
        <v>42.539167999999997</v>
      </c>
      <c r="AD406" s="18">
        <f t="shared" ca="1" si="74"/>
        <v>88.306754999999995</v>
      </c>
      <c r="AE406" s="18">
        <f t="shared" ca="1" si="75"/>
        <v>10.254977999999999</v>
      </c>
      <c r="AF406" s="18">
        <f t="shared" ca="1" si="76"/>
        <v>79.682000000000002</v>
      </c>
      <c r="AG406" t="str">
        <f t="shared" si="69"/>
        <v/>
      </c>
    </row>
    <row r="407" spans="1:33" x14ac:dyDescent="0.3">
      <c r="A407" s="2" t="s">
        <v>402</v>
      </c>
      <c r="B407" t="s">
        <v>964</v>
      </c>
      <c r="D407" t="s">
        <v>621</v>
      </c>
      <c r="E407" s="1" t="s">
        <v>410</v>
      </c>
      <c r="F407" s="1" t="s">
        <v>466</v>
      </c>
      <c r="G407" s="7">
        <v>34776</v>
      </c>
      <c r="H407" s="7">
        <v>41528</v>
      </c>
      <c r="I407" s="1" t="s">
        <v>1081</v>
      </c>
      <c r="J407" s="47">
        <v>2</v>
      </c>
      <c r="K407" s="47">
        <v>1</v>
      </c>
      <c r="L407" s="49" t="s">
        <v>1422</v>
      </c>
      <c r="M407" s="6" t="s">
        <v>1281</v>
      </c>
      <c r="N407" s="6" t="s">
        <v>1334</v>
      </c>
      <c r="O407" s="6" t="s">
        <v>1452</v>
      </c>
      <c r="P407" s="12" t="s">
        <v>1027</v>
      </c>
      <c r="Q407" s="15" t="str">
        <f>VLOOKUP(P407,functions!$A$2:$H$69,3,FALSE)</f>
        <v>Purchaser raw materials</v>
      </c>
      <c r="R407" s="15"/>
      <c r="S407" s="17">
        <f>VLOOKUP(P407,functions!$A$2:$H$69,8,FALSE)</f>
        <v>2</v>
      </c>
      <c r="T407" s="17">
        <f t="shared" ca="1" si="66"/>
        <v>5</v>
      </c>
      <c r="U407" s="18">
        <f ca="1">VLOOKUP(T407,'salary scales'!$A$1:$F$10,S407+1,FALSE)</f>
        <v>1899.07</v>
      </c>
      <c r="V407" s="23">
        <f>VLOOKUP(P407,functions!$A$2:$H$69,5,FALSE)</f>
        <v>1</v>
      </c>
      <c r="X407" s="18">
        <f t="shared" ca="1" si="67"/>
        <v>1899.07</v>
      </c>
      <c r="Y407" s="18">
        <f t="shared" ca="1" si="68"/>
        <v>151.9256</v>
      </c>
      <c r="Z407" s="18">
        <f t="shared" ca="1" si="70"/>
        <v>995.87124999999992</v>
      </c>
      <c r="AA407" s="18">
        <f t="shared" ca="1" si="71"/>
        <v>147.17792499999999</v>
      </c>
      <c r="AB407" s="18">
        <f t="shared" ca="1" si="72"/>
        <v>32.284190000000002</v>
      </c>
      <c r="AC407" s="18">
        <f t="shared" ca="1" si="73"/>
        <v>42.539167999999997</v>
      </c>
      <c r="AD407" s="18">
        <f t="shared" ca="1" si="74"/>
        <v>88.306754999999995</v>
      </c>
      <c r="AE407" s="18">
        <f t="shared" ca="1" si="75"/>
        <v>10.254977999999999</v>
      </c>
      <c r="AF407" s="18">
        <f t="shared" ca="1" si="76"/>
        <v>79.682000000000002</v>
      </c>
      <c r="AG407" t="str">
        <f t="shared" si="69"/>
        <v/>
      </c>
    </row>
    <row r="408" spans="1:33" x14ac:dyDescent="0.3">
      <c r="A408" s="2" t="s">
        <v>403</v>
      </c>
      <c r="B408" t="s">
        <v>813</v>
      </c>
      <c r="D408" t="s">
        <v>697</v>
      </c>
      <c r="E408" s="1" t="s">
        <v>1467</v>
      </c>
      <c r="F408" s="1" t="s">
        <v>465</v>
      </c>
      <c r="G408" s="7">
        <v>23552</v>
      </c>
      <c r="H408" s="7">
        <v>40220</v>
      </c>
      <c r="M408" s="6" t="s">
        <v>1281</v>
      </c>
      <c r="N408" s="6" t="s">
        <v>1044</v>
      </c>
      <c r="O408" s="6" t="s">
        <v>1274</v>
      </c>
      <c r="P408" s="12" t="s">
        <v>1015</v>
      </c>
      <c r="Q408" s="15" t="str">
        <f>VLOOKUP(P408,functions!$A$2:$H$69,3,FALSE)</f>
        <v>Website designer</v>
      </c>
      <c r="R408" s="15"/>
      <c r="S408" s="17">
        <f>VLOOKUP(P408,functions!$A$2:$H$69,8,FALSE)</f>
        <v>3</v>
      </c>
      <c r="T408" s="17">
        <f t="shared" ca="1" si="66"/>
        <v>8</v>
      </c>
      <c r="U408" s="18">
        <f ca="1">VLOOKUP(T408,'salary scales'!$A$1:$F$10,S408+1,FALSE)</f>
        <v>2124.06</v>
      </c>
      <c r="V408" s="23">
        <f>VLOOKUP(P408,functions!$A$2:$H$69,5,FALSE)</f>
        <v>1</v>
      </c>
      <c r="X408" s="18">
        <f t="shared" ca="1" si="67"/>
        <v>2124.06</v>
      </c>
      <c r="Y408" s="18">
        <f t="shared" ca="1" si="68"/>
        <v>169.9248</v>
      </c>
      <c r="Z408" s="18">
        <f t="shared" ca="1" si="70"/>
        <v>995.87124999999992</v>
      </c>
      <c r="AA408" s="18">
        <f t="shared" ca="1" si="71"/>
        <v>164.61464999999998</v>
      </c>
      <c r="AB408" s="18">
        <f t="shared" ca="1" si="72"/>
        <v>36.109020000000001</v>
      </c>
      <c r="AC408" s="18">
        <f t="shared" ca="1" si="73"/>
        <v>47.578944</v>
      </c>
      <c r="AD408" s="18">
        <f t="shared" ca="1" si="74"/>
        <v>98.768789999999996</v>
      </c>
      <c r="AE408" s="18">
        <f t="shared" ca="1" si="75"/>
        <v>11.469924000000001</v>
      </c>
      <c r="AF408" s="18">
        <f t="shared" ca="1" si="76"/>
        <v>102.181</v>
      </c>
      <c r="AG408" t="str">
        <f t="shared" si="69"/>
        <v/>
      </c>
    </row>
    <row r="409" spans="1:33" x14ac:dyDescent="0.3">
      <c r="A409" s="2" t="s">
        <v>404</v>
      </c>
      <c r="B409" t="s">
        <v>813</v>
      </c>
      <c r="D409" t="s">
        <v>552</v>
      </c>
      <c r="E409" s="1" t="s">
        <v>410</v>
      </c>
      <c r="F409" s="1" t="s">
        <v>465</v>
      </c>
      <c r="G409" s="7">
        <v>31523</v>
      </c>
      <c r="H409" s="7">
        <v>40288</v>
      </c>
      <c r="I409" s="1" t="s">
        <v>1081</v>
      </c>
      <c r="M409" s="6" t="s">
        <v>1281</v>
      </c>
      <c r="N409" s="6" t="s">
        <v>1435</v>
      </c>
      <c r="O409" s="6" t="s">
        <v>1446</v>
      </c>
      <c r="P409" s="12" t="s">
        <v>1053</v>
      </c>
      <c r="Q409" s="15" t="str">
        <f>VLOOKUP(P409,functions!$A$2:$H$69,3,FALSE)</f>
        <v>Production worker</v>
      </c>
      <c r="R409" s="15"/>
      <c r="S409" s="17">
        <f>VLOOKUP(P409,functions!$A$2:$H$69,8,FALSE)</f>
        <v>2</v>
      </c>
      <c r="T409" s="17">
        <f t="shared" ca="1" si="66"/>
        <v>8</v>
      </c>
      <c r="U409" s="18">
        <f ca="1">VLOOKUP(T409,'salary scales'!$A$1:$F$10,S409+1,FALSE)</f>
        <v>1939.17</v>
      </c>
      <c r="V409" s="23">
        <f>VLOOKUP(P409,functions!$A$2:$H$69,5,FALSE)</f>
        <v>1.00064</v>
      </c>
      <c r="X409" s="18">
        <f t="shared" ca="1" si="67"/>
        <v>1940.4110688000001</v>
      </c>
      <c r="Y409" s="18">
        <f t="shared" ca="1" si="68"/>
        <v>155.232885504</v>
      </c>
      <c r="Z409" s="18">
        <f t="shared" ca="1" si="70"/>
        <v>995.87124999999992</v>
      </c>
      <c r="AA409" s="18">
        <f t="shared" ca="1" si="71"/>
        <v>150.38185783200001</v>
      </c>
      <c r="AB409" s="18">
        <f t="shared" ca="1" si="72"/>
        <v>32.986988169600004</v>
      </c>
      <c r="AC409" s="18">
        <f t="shared" ca="1" si="73"/>
        <v>43.465207941119999</v>
      </c>
      <c r="AD409" s="18">
        <f t="shared" ca="1" si="74"/>
        <v>90.229114699199997</v>
      </c>
      <c r="AE409" s="18">
        <f t="shared" ca="1" si="75"/>
        <v>10.478219771520001</v>
      </c>
      <c r="AF409" s="18">
        <f t="shared" ca="1" si="76"/>
        <v>83.745562880000023</v>
      </c>
      <c r="AG409" t="str">
        <f t="shared" si="69"/>
        <v/>
      </c>
    </row>
    <row r="410" spans="1:33" x14ac:dyDescent="0.3">
      <c r="A410" s="2" t="s">
        <v>405</v>
      </c>
      <c r="B410" t="s">
        <v>813</v>
      </c>
      <c r="D410" t="s">
        <v>553</v>
      </c>
      <c r="E410" s="1" t="s">
        <v>410</v>
      </c>
      <c r="F410" s="1" t="s">
        <v>465</v>
      </c>
      <c r="G410" s="7">
        <v>22698</v>
      </c>
      <c r="H410" s="7">
        <v>40137</v>
      </c>
      <c r="I410" s="1" t="s">
        <v>1081</v>
      </c>
      <c r="J410" s="47">
        <v>2</v>
      </c>
      <c r="K410" s="47">
        <v>1</v>
      </c>
      <c r="L410" s="49" t="s">
        <v>1422</v>
      </c>
      <c r="M410" s="6" t="s">
        <v>1281</v>
      </c>
      <c r="N410" s="6" t="s">
        <v>1435</v>
      </c>
      <c r="O410" s="6" t="s">
        <v>1443</v>
      </c>
      <c r="P410" s="12" t="s">
        <v>1054</v>
      </c>
      <c r="Q410" s="15" t="str">
        <f>VLOOKUP(P410,functions!$A$2:$H$69,3,FALSE)</f>
        <v>Production assistant</v>
      </c>
      <c r="R410" s="15" t="s">
        <v>1082</v>
      </c>
      <c r="S410" s="17">
        <f>VLOOKUP(P410,functions!$A$2:$H$69,8,FALSE)</f>
        <v>1</v>
      </c>
      <c r="T410" s="17">
        <f t="shared" ca="1" si="66"/>
        <v>9</v>
      </c>
      <c r="U410" s="18">
        <f ca="1">VLOOKUP(T410,'salary scales'!$A$1:$F$10,S410+1,FALSE)</f>
        <v>1861.13</v>
      </c>
      <c r="V410" s="23">
        <f>VLOOKUP(P410,functions!$A$2:$H$69,5,FALSE)</f>
        <v>1.00064</v>
      </c>
      <c r="X410" s="18">
        <f t="shared" ca="1" si="67"/>
        <v>1862.3211232000001</v>
      </c>
      <c r="Y410" s="18">
        <f t="shared" ca="1" si="68"/>
        <v>148.98568985600002</v>
      </c>
      <c r="Z410" s="18">
        <f t="shared" ca="1" si="70"/>
        <v>995.87124999999992</v>
      </c>
      <c r="AA410" s="18">
        <f t="shared" ca="1" si="71"/>
        <v>144.32988704800002</v>
      </c>
      <c r="AB410" s="18">
        <f t="shared" ca="1" si="72"/>
        <v>31.659459094400002</v>
      </c>
      <c r="AC410" s="18">
        <f t="shared" ca="1" si="73"/>
        <v>41.715993159680004</v>
      </c>
      <c r="AD410" s="18">
        <f t="shared" ca="1" si="74"/>
        <v>86.597932228800005</v>
      </c>
      <c r="AE410" s="18">
        <f t="shared" ca="1" si="75"/>
        <v>10.056534065280001</v>
      </c>
      <c r="AF410" s="18">
        <f t="shared" ca="1" si="76"/>
        <v>75.936568320000021</v>
      </c>
      <c r="AG410" t="str">
        <f t="shared" si="69"/>
        <v/>
      </c>
    </row>
    <row r="411" spans="1:33" x14ac:dyDescent="0.3">
      <c r="A411" s="2" t="s">
        <v>406</v>
      </c>
      <c r="B411" t="s">
        <v>813</v>
      </c>
      <c r="D411" t="s">
        <v>464</v>
      </c>
      <c r="E411" s="1" t="s">
        <v>410</v>
      </c>
      <c r="F411" s="1" t="s">
        <v>466</v>
      </c>
      <c r="G411" s="7">
        <v>26553</v>
      </c>
      <c r="H411" s="7">
        <v>39663</v>
      </c>
      <c r="I411" s="1" t="s">
        <v>1081</v>
      </c>
      <c r="M411" s="6" t="s">
        <v>1281</v>
      </c>
      <c r="N411" s="6" t="s">
        <v>1435</v>
      </c>
      <c r="O411" s="6" t="s">
        <v>1446</v>
      </c>
      <c r="P411" s="12" t="s">
        <v>1053</v>
      </c>
      <c r="Q411" s="15" t="str">
        <f>VLOOKUP(P411,functions!$A$2:$H$69,3,FALSE)</f>
        <v>Production worker</v>
      </c>
      <c r="R411" s="15"/>
      <c r="S411" s="17">
        <f>VLOOKUP(P411,functions!$A$2:$H$69,8,FALSE)</f>
        <v>2</v>
      </c>
      <c r="T411" s="17">
        <f t="shared" ca="1" si="66"/>
        <v>10</v>
      </c>
      <c r="U411" s="18" t="e">
        <f ca="1">VLOOKUP(T411,'salary scales'!$A$1:$F$10,S411+1,FALSE)</f>
        <v>#N/A</v>
      </c>
      <c r="V411" s="23">
        <f>VLOOKUP(P411,functions!$A$2:$H$69,5,FALSE)</f>
        <v>1.00064</v>
      </c>
      <c r="X411" s="18" t="e">
        <f t="shared" ca="1" si="67"/>
        <v>#N/A</v>
      </c>
      <c r="Y411" s="18" t="e">
        <f t="shared" ca="1" si="68"/>
        <v>#N/A</v>
      </c>
      <c r="Z411" s="18" t="e">
        <f t="shared" ca="1" si="70"/>
        <v>#N/A</v>
      </c>
      <c r="AA411" s="18" t="e">
        <f t="shared" ca="1" si="71"/>
        <v>#N/A</v>
      </c>
      <c r="AB411" s="18" t="e">
        <f t="shared" ca="1" si="72"/>
        <v>#N/A</v>
      </c>
      <c r="AC411" s="18" t="e">
        <f t="shared" ca="1" si="73"/>
        <v>#N/A</v>
      </c>
      <c r="AD411" s="18" t="e">
        <f t="shared" ca="1" si="74"/>
        <v>#N/A</v>
      </c>
      <c r="AE411" s="18" t="e">
        <f t="shared" ca="1" si="75"/>
        <v>#N/A</v>
      </c>
      <c r="AF411" s="18" t="e">
        <f t="shared" ca="1" si="76"/>
        <v>#N/A</v>
      </c>
      <c r="AG411" t="str">
        <f t="shared" si="69"/>
        <v/>
      </c>
    </row>
    <row r="412" spans="1:33" x14ac:dyDescent="0.3">
      <c r="A412" s="2" t="s">
        <v>407</v>
      </c>
      <c r="B412" t="s">
        <v>948</v>
      </c>
      <c r="D412" t="s">
        <v>475</v>
      </c>
      <c r="E412" s="1" t="s">
        <v>410</v>
      </c>
      <c r="F412" s="1" t="s">
        <v>465</v>
      </c>
      <c r="G412" s="7">
        <v>30261</v>
      </c>
      <c r="H412" s="7">
        <v>41450</v>
      </c>
      <c r="I412" s="1" t="s">
        <v>1081</v>
      </c>
      <c r="J412" s="47">
        <v>1</v>
      </c>
      <c r="K412" s="47">
        <v>1</v>
      </c>
      <c r="L412" s="49" t="s">
        <v>1422</v>
      </c>
      <c r="M412" s="6" t="s">
        <v>1283</v>
      </c>
      <c r="N412" s="6" t="s">
        <v>1282</v>
      </c>
      <c r="O412" s="6" t="s">
        <v>1448</v>
      </c>
      <c r="P412" s="12" t="s">
        <v>1068</v>
      </c>
      <c r="Q412" s="15" t="str">
        <f>VLOOKUP(P412,functions!$A$2:$H$69,3,FALSE)</f>
        <v>Team Leader Distribution</v>
      </c>
      <c r="R412" s="15"/>
      <c r="S412" s="17">
        <f>VLOOKUP(P412,functions!$A$2:$H$69,8,FALSE)</f>
        <v>3</v>
      </c>
      <c r="T412" s="17">
        <f t="shared" ca="1" si="66"/>
        <v>5</v>
      </c>
      <c r="U412" s="18">
        <f ca="1">VLOOKUP(T412,'salary scales'!$A$1:$F$10,S412+1,FALSE)</f>
        <v>1975.67</v>
      </c>
      <c r="V412" s="23">
        <f>VLOOKUP(P412,functions!$A$2:$H$69,5,FALSE)</f>
        <v>1</v>
      </c>
      <c r="X412" s="18">
        <f t="shared" ca="1" si="67"/>
        <v>1975.67</v>
      </c>
      <c r="Y412" s="18">
        <f t="shared" ca="1" si="68"/>
        <v>158.05360000000002</v>
      </c>
      <c r="Z412" s="18">
        <f t="shared" ca="1" si="70"/>
        <v>995.87124999999992</v>
      </c>
      <c r="AA412" s="18">
        <f t="shared" ca="1" si="71"/>
        <v>153.11442500000001</v>
      </c>
      <c r="AB412" s="18">
        <f t="shared" ca="1" si="72"/>
        <v>33.586390000000002</v>
      </c>
      <c r="AC412" s="18">
        <f t="shared" ca="1" si="73"/>
        <v>44.255008000000004</v>
      </c>
      <c r="AD412" s="18">
        <f t="shared" ca="1" si="74"/>
        <v>91.868655000000004</v>
      </c>
      <c r="AE412" s="18">
        <f t="shared" ca="1" si="75"/>
        <v>10.668618</v>
      </c>
      <c r="AF412" s="18">
        <f t="shared" ca="1" si="76"/>
        <v>87.342000000000013</v>
      </c>
      <c r="AG412" t="str">
        <f t="shared" si="69"/>
        <v/>
      </c>
    </row>
    <row r="413" spans="1:33" x14ac:dyDescent="0.3">
      <c r="A413" s="2" t="s">
        <v>991</v>
      </c>
      <c r="B413" t="s">
        <v>798</v>
      </c>
      <c r="D413" t="s">
        <v>454</v>
      </c>
      <c r="E413" s="1" t="s">
        <v>410</v>
      </c>
      <c r="F413" s="1" t="s">
        <v>465</v>
      </c>
      <c r="G413" s="7">
        <v>33175</v>
      </c>
      <c r="H413" s="7">
        <v>40921</v>
      </c>
      <c r="I413" s="1" t="s">
        <v>1081</v>
      </c>
      <c r="J413" s="47">
        <v>1</v>
      </c>
      <c r="K413" s="47">
        <v>1</v>
      </c>
      <c r="L413" s="49" t="s">
        <v>1422</v>
      </c>
      <c r="M413" s="6" t="s">
        <v>1281</v>
      </c>
      <c r="N413" s="6" t="s">
        <v>1334</v>
      </c>
      <c r="O413" s="6" t="s">
        <v>1277</v>
      </c>
      <c r="P413" s="12" t="s">
        <v>1028</v>
      </c>
      <c r="Q413" s="15" t="str">
        <f>VLOOKUP(P413,functions!$A$2:$H$69,3,FALSE)</f>
        <v>Purchaser machines</v>
      </c>
      <c r="R413" s="15"/>
      <c r="S413" s="17">
        <f>VLOOKUP(P413,functions!$A$2:$H$69,8,FALSE)</f>
        <v>2</v>
      </c>
      <c r="T413" s="17">
        <f t="shared" ca="1" si="66"/>
        <v>6</v>
      </c>
      <c r="U413" s="18">
        <f ca="1">VLOOKUP(T413,'salary scales'!$A$1:$F$10,S413+1,FALSE)</f>
        <v>1939.17</v>
      </c>
      <c r="V413" s="23">
        <f>VLOOKUP(P413,functions!$A$2:$H$69,5,FALSE)</f>
        <v>1</v>
      </c>
      <c r="X413" s="18">
        <f t="shared" ca="1" si="67"/>
        <v>1939.17</v>
      </c>
      <c r="Y413" s="18">
        <f t="shared" ca="1" si="68"/>
        <v>155.1336</v>
      </c>
      <c r="Z413" s="18">
        <f t="shared" ca="1" si="70"/>
        <v>995.87124999999992</v>
      </c>
      <c r="AA413" s="18">
        <f t="shared" ca="1" si="71"/>
        <v>150.285675</v>
      </c>
      <c r="AB413" s="18">
        <f t="shared" ca="1" si="72"/>
        <v>32.965890000000002</v>
      </c>
      <c r="AC413" s="18">
        <f t="shared" ca="1" si="73"/>
        <v>43.437407999999998</v>
      </c>
      <c r="AD413" s="18">
        <f t="shared" ca="1" si="74"/>
        <v>90.171405000000007</v>
      </c>
      <c r="AE413" s="18">
        <f t="shared" ca="1" si="75"/>
        <v>10.471518000000001</v>
      </c>
      <c r="AF413" s="18">
        <f t="shared" ca="1" si="76"/>
        <v>83.692000000000007</v>
      </c>
      <c r="AG413" t="str">
        <f t="shared" si="69"/>
        <v/>
      </c>
    </row>
    <row r="414" spans="1:33" x14ac:dyDescent="0.3">
      <c r="G414" s="8" t="s">
        <v>990</v>
      </c>
      <c r="T414" s="17" t="s">
        <v>1084</v>
      </c>
      <c r="Z414" s="26">
        <v>4237.75</v>
      </c>
      <c r="AF414" s="18">
        <f>13227/12</f>
        <v>1102.25</v>
      </c>
    </row>
    <row r="415" spans="1:33" x14ac:dyDescent="0.3">
      <c r="D415" s="63"/>
      <c r="E415" s="64"/>
      <c r="F415" s="64"/>
      <c r="G415" s="65"/>
      <c r="H415" s="65" t="s">
        <v>1293</v>
      </c>
      <c r="I415" s="1">
        <f>COUNTIF(I$6:I$413,"ZIEK")</f>
        <v>0</v>
      </c>
      <c r="J415" s="47">
        <f>SUM(J2:J413)</f>
        <v>3155</v>
      </c>
      <c r="K415" s="47">
        <f>SUM(K2:K413)</f>
        <v>342</v>
      </c>
      <c r="L415" s="51"/>
      <c r="M415" s="16" t="s">
        <v>1297</v>
      </c>
      <c r="N415" s="16"/>
      <c r="O415" s="16"/>
      <c r="T415" s="17" t="s">
        <v>1085</v>
      </c>
      <c r="Y415" s="25">
        <v>0.08</v>
      </c>
      <c r="Z415" s="25">
        <v>0.23499999999999999</v>
      </c>
      <c r="AA415" s="25">
        <v>7.7499999999999999E-2</v>
      </c>
      <c r="AB415" s="25">
        <v>1.7000000000000001E-2</v>
      </c>
      <c r="AC415" s="25">
        <v>2.24E-2</v>
      </c>
      <c r="AD415" s="25">
        <v>4.65E-2</v>
      </c>
      <c r="AE415" s="25">
        <v>5.4000000000000003E-3</v>
      </c>
      <c r="AF415" s="25">
        <v>0.1</v>
      </c>
      <c r="AG415">
        <f>COUNTIF(AG3:AG414,1)</f>
        <v>11</v>
      </c>
    </row>
    <row r="416" spans="1:33" x14ac:dyDescent="0.3">
      <c r="D416" s="63"/>
      <c r="E416" s="64"/>
      <c r="F416" s="64"/>
      <c r="G416" s="65"/>
      <c r="H416" s="65"/>
      <c r="M416" s="6" t="s">
        <v>1281</v>
      </c>
      <c r="N416" s="6">
        <f>COUNTIF(M$2:M$413,M416)</f>
        <v>354</v>
      </c>
      <c r="T416" s="17" t="s">
        <v>1086</v>
      </c>
      <c r="U416" s="18" t="e">
        <f ca="1">SUM(U3:U413)</f>
        <v>#N/A</v>
      </c>
      <c r="W416" s="18">
        <f t="shared" ref="W416:AF416" si="77">SUM(W3:W413)</f>
        <v>11000</v>
      </c>
      <c r="X416" s="18" t="e">
        <f t="shared" ca="1" si="77"/>
        <v>#N/A</v>
      </c>
      <c r="Y416" s="18" t="e">
        <f t="shared" ca="1" si="77"/>
        <v>#N/A</v>
      </c>
      <c r="Z416" s="18" t="e">
        <f t="shared" ca="1" si="77"/>
        <v>#N/A</v>
      </c>
      <c r="AA416" s="18" t="e">
        <f t="shared" ca="1" si="77"/>
        <v>#N/A</v>
      </c>
      <c r="AB416" s="18" t="e">
        <f t="shared" ca="1" si="77"/>
        <v>#N/A</v>
      </c>
      <c r="AC416" s="18" t="e">
        <f t="shared" ca="1" si="77"/>
        <v>#N/A</v>
      </c>
      <c r="AD416" s="18" t="e">
        <f t="shared" ca="1" si="77"/>
        <v>#N/A</v>
      </c>
      <c r="AE416" s="18" t="e">
        <f t="shared" ca="1" si="77"/>
        <v>#N/A</v>
      </c>
      <c r="AF416" s="18" t="e">
        <f t="shared" ca="1" si="77"/>
        <v>#N/A</v>
      </c>
    </row>
    <row r="417" spans="4:34" x14ac:dyDescent="0.3">
      <c r="D417" s="63" t="s">
        <v>1299</v>
      </c>
      <c r="E417" s="64">
        <f>COUNTIF(E2:E413,"m")</f>
        <v>318</v>
      </c>
      <c r="F417" s="66">
        <f>E417/412</f>
        <v>0.77184466019417475</v>
      </c>
      <c r="G417" s="65"/>
      <c r="H417" s="67" t="s">
        <v>1296</v>
      </c>
      <c r="J417" s="47">
        <f>COUNTBLANK(J2:J413)</f>
        <v>198</v>
      </c>
      <c r="M417" s="6" t="s">
        <v>1283</v>
      </c>
      <c r="N417" s="6">
        <f>COUNTIF(M$2:M$413,M417)</f>
        <v>58</v>
      </c>
    </row>
    <row r="418" spans="4:34" x14ac:dyDescent="0.3">
      <c r="D418" s="63" t="s">
        <v>1300</v>
      </c>
      <c r="E418" s="64">
        <f>COUNTIF(E$2:E$413,"v")</f>
        <v>0</v>
      </c>
      <c r="F418" s="66">
        <f>E418/412</f>
        <v>0</v>
      </c>
      <c r="G418" s="65"/>
      <c r="H418" s="65"/>
      <c r="Y418" s="74" t="e">
        <f ca="1">12*SUM(W416,X416,Y416)</f>
        <v>#N/A</v>
      </c>
      <c r="Z418" s="74"/>
      <c r="AA418" s="55"/>
      <c r="AE418" s="74" t="e">
        <f ca="1">12*SUM(AA416:AE416)</f>
        <v>#N/A</v>
      </c>
      <c r="AF418" s="74"/>
      <c r="AH418" s="18" t="e">
        <f ca="1">12*AF416</f>
        <v>#N/A</v>
      </c>
    </row>
    <row r="419" spans="4:34" x14ac:dyDescent="0.3">
      <c r="D419" s="63" t="s">
        <v>1301</v>
      </c>
      <c r="E419" s="64">
        <f>412-COUNTIF(F2:F413,"nl")</f>
        <v>38</v>
      </c>
      <c r="F419" s="66">
        <f>E419/412</f>
        <v>9.2233009708737865E-2</v>
      </c>
      <c r="G419" s="65"/>
      <c r="H419" s="65"/>
      <c r="J419" s="47" t="s">
        <v>1421</v>
      </c>
      <c r="M419" s="16" t="s">
        <v>1298</v>
      </c>
    </row>
    <row r="420" spans="4:34" x14ac:dyDescent="0.3">
      <c r="D420" s="63"/>
      <c r="E420" s="64"/>
      <c r="F420" s="64"/>
      <c r="G420" s="65"/>
      <c r="H420" s="65"/>
      <c r="K420" s="47" t="s">
        <v>1422</v>
      </c>
      <c r="L420" s="53">
        <f>COUNTIF(L2:L413,K420)</f>
        <v>102</v>
      </c>
      <c r="M420" s="6" t="s">
        <v>1435</v>
      </c>
      <c r="N420" s="6">
        <f>COUNTIF(N$2:N$413,M420)</f>
        <v>144</v>
      </c>
    </row>
    <row r="421" spans="4:34" x14ac:dyDescent="0.3">
      <c r="K421" s="47" t="s">
        <v>1423</v>
      </c>
      <c r="L421" s="53">
        <f t="shared" ref="L421:L424" si="78">COUNTIF(L3:L414,K421)</f>
        <v>26</v>
      </c>
      <c r="M421" s="6" t="s">
        <v>1440</v>
      </c>
      <c r="N421" s="6">
        <f t="shared" ref="N421:N424" si="79">COUNTIF(N$2:N$413,M421)</f>
        <v>28</v>
      </c>
    </row>
    <row r="422" spans="4:34" x14ac:dyDescent="0.3">
      <c r="K422" s="47" t="s">
        <v>1424</v>
      </c>
      <c r="L422" s="53">
        <f t="shared" si="78"/>
        <v>44</v>
      </c>
      <c r="M422" s="6" t="s">
        <v>1438</v>
      </c>
      <c r="N422" s="6">
        <f t="shared" si="79"/>
        <v>43</v>
      </c>
    </row>
    <row r="423" spans="4:34" x14ac:dyDescent="0.3">
      <c r="K423" s="47" t="s">
        <v>1425</v>
      </c>
      <c r="L423" s="53">
        <f t="shared" si="78"/>
        <v>4</v>
      </c>
      <c r="M423" s="6" t="s">
        <v>1282</v>
      </c>
      <c r="N423" s="6">
        <f t="shared" si="79"/>
        <v>5</v>
      </c>
    </row>
    <row r="424" spans="4:34" x14ac:dyDescent="0.3">
      <c r="K424" s="47" t="s">
        <v>1426</v>
      </c>
      <c r="L424" s="53">
        <f t="shared" si="78"/>
        <v>5</v>
      </c>
      <c r="M424" s="6" t="s">
        <v>1439</v>
      </c>
      <c r="N424" s="6">
        <f t="shared" si="79"/>
        <v>10</v>
      </c>
    </row>
    <row r="425" spans="4:34" x14ac:dyDescent="0.3">
      <c r="K425" s="47" t="s">
        <v>1291</v>
      </c>
      <c r="L425" s="53">
        <f>COUNTIF(L9:L420,K425)</f>
        <v>13</v>
      </c>
    </row>
  </sheetData>
  <mergeCells count="2">
    <mergeCell ref="Y418:Z418"/>
    <mergeCell ref="AE418:AF418"/>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56D7-B47C-41BC-A10D-B837A0C0DF42}">
  <dimension ref="A1:AH425"/>
  <sheetViews>
    <sheetView zoomScale="78" zoomScaleNormal="78" workbookViewId="0">
      <pane xSplit="1" ySplit="1" topLeftCell="B14" activePane="bottomRight" state="frozen"/>
      <selection pane="topRight" activeCell="B1" sqref="B1"/>
      <selection pane="bottomLeft" activeCell="A2" sqref="A2"/>
      <selection pane="bottomRight" activeCell="AH418" sqref="AH418"/>
    </sheetView>
  </sheetViews>
  <sheetFormatPr defaultRowHeight="14.4" x14ac:dyDescent="0.3"/>
  <cols>
    <col min="1" max="1" width="17.33203125" style="3" customWidth="1"/>
    <col min="2" max="2" width="25.44140625" customWidth="1"/>
    <col min="3" max="3" width="9.77734375" customWidth="1"/>
    <col min="4" max="4" width="14.5546875" customWidth="1"/>
    <col min="5" max="5" width="0" style="1" hidden="1" customWidth="1"/>
    <col min="6" max="6" width="12.5546875" style="1" hidden="1" customWidth="1"/>
    <col min="7" max="7" width="17" style="7" hidden="1" customWidth="1"/>
    <col min="8" max="8" width="13.44140625" style="7" hidden="1" customWidth="1"/>
    <col min="9" max="9" width="13.5546875" style="1" customWidth="1"/>
    <col min="10" max="10" width="9.88671875" style="47" customWidth="1"/>
    <col min="11" max="11" width="13.21875" style="47" customWidth="1"/>
    <col min="12" max="12" width="17.77734375" style="49" bestFit="1" customWidth="1"/>
    <col min="13" max="13" width="17" style="6" hidden="1" customWidth="1"/>
    <col min="14" max="14" width="22.88671875" style="6" hidden="1" customWidth="1"/>
    <col min="15" max="15" width="24.109375" style="6" hidden="1" customWidth="1"/>
    <col min="16" max="16" width="17.109375" style="12" hidden="1" customWidth="1"/>
    <col min="17" max="17" width="35.88671875" style="14" hidden="1" customWidth="1"/>
    <col min="18" max="18" width="13" style="14" hidden="1" customWidth="1"/>
    <col min="19" max="19" width="13.109375" style="17" hidden="1" customWidth="1"/>
    <col min="20" max="20" width="12" style="17" hidden="1" customWidth="1"/>
    <col min="21" max="21" width="13.33203125" style="18" hidden="1" customWidth="1"/>
    <col min="22" max="22" width="16.6640625" style="23" hidden="1" customWidth="1"/>
    <col min="23" max="23" width="13.109375" style="18" hidden="1" customWidth="1"/>
    <col min="24" max="24" width="13.33203125" style="18" hidden="1" customWidth="1"/>
    <col min="25" max="25" width="13.5546875" hidden="1" customWidth="1"/>
    <col min="26" max="27" width="12.33203125" hidden="1" customWidth="1"/>
    <col min="28" max="28" width="17.21875" hidden="1" customWidth="1"/>
    <col min="29" max="30" width="13.88671875" hidden="1" customWidth="1"/>
    <col min="31" max="31" width="11.44140625" hidden="1" customWidth="1"/>
    <col min="32" max="32" width="12.5546875" hidden="1" customWidth="1"/>
    <col min="33" max="33" width="10.44140625" hidden="1" customWidth="1"/>
    <col min="34" max="34" width="14.109375" customWidth="1"/>
  </cols>
  <sheetData>
    <row r="1" spans="1:34" s="20" customFormat="1" ht="57.6" x14ac:dyDescent="0.3">
      <c r="A1" s="19" t="s">
        <v>1302</v>
      </c>
      <c r="B1" s="20" t="s">
        <v>1303</v>
      </c>
      <c r="C1" s="20" t="s">
        <v>1304</v>
      </c>
      <c r="D1" s="20" t="s">
        <v>1305</v>
      </c>
      <c r="E1" s="20" t="s">
        <v>1306</v>
      </c>
      <c r="F1" s="20" t="s">
        <v>1307</v>
      </c>
      <c r="G1" s="56" t="s">
        <v>1308</v>
      </c>
      <c r="H1" s="56" t="s">
        <v>1309</v>
      </c>
      <c r="I1" s="56" t="s">
        <v>1310</v>
      </c>
      <c r="J1" s="48" t="s">
        <v>1311</v>
      </c>
      <c r="K1" s="48" t="s">
        <v>1312</v>
      </c>
      <c r="L1" s="56" t="s">
        <v>1313</v>
      </c>
      <c r="M1" s="56" t="s">
        <v>1314</v>
      </c>
      <c r="N1" s="56" t="s">
        <v>1315</v>
      </c>
      <c r="O1" s="56" t="s">
        <v>1316</v>
      </c>
      <c r="P1" s="19" t="s">
        <v>1317</v>
      </c>
      <c r="Q1" s="20" t="s">
        <v>1318</v>
      </c>
      <c r="R1" s="20" t="s">
        <v>1319</v>
      </c>
      <c r="S1" s="21" t="s">
        <v>1320</v>
      </c>
      <c r="T1" s="21" t="s">
        <v>1321</v>
      </c>
      <c r="U1" s="59" t="s">
        <v>1322</v>
      </c>
      <c r="V1" s="22" t="s">
        <v>1323</v>
      </c>
      <c r="W1" s="59" t="s">
        <v>1324</v>
      </c>
      <c r="X1" s="59" t="s">
        <v>1325</v>
      </c>
      <c r="Y1" s="20" t="s">
        <v>1326</v>
      </c>
      <c r="Z1" s="20" t="s">
        <v>1327</v>
      </c>
      <c r="AA1" s="20" t="s">
        <v>1328</v>
      </c>
      <c r="AB1" s="20" t="s">
        <v>1329</v>
      </c>
      <c r="AC1" s="20" t="s">
        <v>1075</v>
      </c>
      <c r="AD1" s="20" t="s">
        <v>1076</v>
      </c>
      <c r="AE1" s="20" t="s">
        <v>1077</v>
      </c>
      <c r="AF1" s="20" t="s">
        <v>1330</v>
      </c>
      <c r="AG1" s="20" t="s">
        <v>1331</v>
      </c>
    </row>
    <row r="2" spans="1:34" x14ac:dyDescent="0.3">
      <c r="A2" s="2" t="s">
        <v>995</v>
      </c>
      <c r="B2" s="6" t="s">
        <v>994</v>
      </c>
      <c r="C2" s="6"/>
      <c r="D2" s="6" t="s">
        <v>419</v>
      </c>
      <c r="E2" s="1" t="s">
        <v>410</v>
      </c>
      <c r="F2" s="1" t="s">
        <v>465</v>
      </c>
      <c r="G2" s="7">
        <v>23762</v>
      </c>
      <c r="H2" s="7">
        <v>39218</v>
      </c>
      <c r="I2" s="5"/>
      <c r="L2" s="50"/>
      <c r="M2" s="6" t="s">
        <v>1281</v>
      </c>
      <c r="N2" s="6" t="s">
        <v>1403</v>
      </c>
      <c r="O2" s="6" t="s">
        <v>1343</v>
      </c>
      <c r="P2" s="12" t="s">
        <v>998</v>
      </c>
      <c r="Q2" s="15" t="str">
        <f>VLOOKUP(P2,functions!$A$2:$H$69,3,FALSE)</f>
        <v>CEO</v>
      </c>
      <c r="R2" s="57"/>
      <c r="S2" s="17">
        <f>VLOOKUP(P2,functions!$A$2:$H$69,8,FALSE)</f>
        <v>0</v>
      </c>
      <c r="T2" s="17">
        <f t="shared" ref="T2:T65" ca="1" si="0">YEAR(TODAY())-YEAR(H2)</f>
        <v>11</v>
      </c>
      <c r="U2" s="18" t="e">
        <f ca="1">VLOOKUP(T2,'salary scales'!$A$1:$F$10,S2+1,FALSE)</f>
        <v>#N/A</v>
      </c>
      <c r="V2" s="23">
        <f>VLOOKUP(P2,functions!$A$2:$H$69,5,FALSE)</f>
        <v>1</v>
      </c>
      <c r="W2" s="18">
        <v>5500</v>
      </c>
      <c r="X2" s="18">
        <f t="shared" ref="X2:X65" si="1">IF(W2="",U2*V2,W2)</f>
        <v>5500</v>
      </c>
      <c r="Y2" s="18">
        <f t="shared" ref="Y2:Y65" si="2">$Y$415*X2</f>
        <v>440</v>
      </c>
      <c r="Z2" s="18"/>
      <c r="AA2" s="18"/>
      <c r="AC2" s="18"/>
      <c r="AD2" s="18"/>
      <c r="AE2" s="18"/>
      <c r="AG2" t="str">
        <f t="shared" ref="AG2:AG65" si="3">IF(G2&lt;23012,IF(H2&gt;41275,1,""),"")</f>
        <v/>
      </c>
    </row>
    <row r="3" spans="1:34" x14ac:dyDescent="0.3">
      <c r="A3" s="2" t="s">
        <v>996</v>
      </c>
      <c r="B3" s="6" t="s">
        <v>994</v>
      </c>
      <c r="C3" s="6"/>
      <c r="D3" s="6" t="s">
        <v>424</v>
      </c>
      <c r="E3" s="1" t="s">
        <v>410</v>
      </c>
      <c r="F3" s="1" t="s">
        <v>465</v>
      </c>
      <c r="G3" s="7">
        <v>22072</v>
      </c>
      <c r="H3" s="7">
        <v>39218</v>
      </c>
      <c r="I3" s="5"/>
      <c r="L3" s="50"/>
      <c r="M3" s="6" t="s">
        <v>1281</v>
      </c>
      <c r="N3" s="6" t="s">
        <v>1403</v>
      </c>
      <c r="O3" s="6" t="s">
        <v>1343</v>
      </c>
      <c r="P3" s="12" t="s">
        <v>998</v>
      </c>
      <c r="Q3" s="15" t="str">
        <f>VLOOKUP(P3,functions!$A$2:$H$69,3,FALSE)</f>
        <v>CEO</v>
      </c>
      <c r="R3" s="15"/>
      <c r="S3" s="17">
        <f>VLOOKUP(P3,functions!$A$2:$H$69,8,FALSE)</f>
        <v>0</v>
      </c>
      <c r="T3" s="17">
        <f t="shared" ca="1" si="0"/>
        <v>11</v>
      </c>
      <c r="U3" s="18" t="e">
        <f ca="1">VLOOKUP(T3,'salary scales'!$A$1:$F$10,S3+1,FALSE)</f>
        <v>#N/A</v>
      </c>
      <c r="V3" s="23">
        <f>VLOOKUP(P3,functions!$A$2:$H$69,5,FALSE)</f>
        <v>1</v>
      </c>
      <c r="W3" s="18">
        <v>5500</v>
      </c>
      <c r="X3" s="18">
        <f t="shared" si="1"/>
        <v>5500</v>
      </c>
      <c r="Y3" s="18">
        <f t="shared" si="2"/>
        <v>440</v>
      </c>
      <c r="Z3" s="18"/>
      <c r="AA3" s="18"/>
      <c r="AC3" s="18"/>
      <c r="AD3" s="18"/>
      <c r="AE3" s="18"/>
      <c r="AG3" t="str">
        <f t="shared" si="3"/>
        <v/>
      </c>
      <c r="AH3" s="28"/>
    </row>
    <row r="4" spans="1:34" x14ac:dyDescent="0.3">
      <c r="A4" s="2" t="s">
        <v>997</v>
      </c>
      <c r="B4" s="6" t="s">
        <v>994</v>
      </c>
      <c r="C4" s="6"/>
      <c r="D4" s="6" t="s">
        <v>425</v>
      </c>
      <c r="E4" s="1" t="s">
        <v>410</v>
      </c>
      <c r="F4" s="1" t="s">
        <v>465</v>
      </c>
      <c r="G4" s="7">
        <v>25910</v>
      </c>
      <c r="H4" s="7">
        <v>39218</v>
      </c>
      <c r="I4" s="5"/>
      <c r="J4" s="47">
        <v>7</v>
      </c>
      <c r="K4" s="47">
        <v>2</v>
      </c>
      <c r="L4" s="50" t="s">
        <v>1425</v>
      </c>
      <c r="M4" s="6" t="s">
        <v>1281</v>
      </c>
      <c r="N4" s="6" t="s">
        <v>1403</v>
      </c>
      <c r="O4" s="6" t="s">
        <v>1343</v>
      </c>
      <c r="P4" s="12" t="s">
        <v>998</v>
      </c>
      <c r="Q4" s="15" t="str">
        <f>VLOOKUP(P4,functions!$A$2:$H$69,3,FALSE)</f>
        <v>CEO</v>
      </c>
      <c r="R4" s="15"/>
      <c r="S4" s="17">
        <f>VLOOKUP(P4,functions!$A$2:$H$69,8,FALSE)</f>
        <v>0</v>
      </c>
      <c r="T4" s="17">
        <f t="shared" ca="1" si="0"/>
        <v>11</v>
      </c>
      <c r="U4" s="18" t="e">
        <f ca="1">VLOOKUP(T4,'salary scales'!$A$1:$F$10,S4+1,FALSE)</f>
        <v>#N/A</v>
      </c>
      <c r="V4" s="23">
        <f>VLOOKUP(P4,functions!$A$2:$H$69,5,FALSE)</f>
        <v>1</v>
      </c>
      <c r="W4" s="18">
        <v>5500</v>
      </c>
      <c r="X4" s="18">
        <f t="shared" si="1"/>
        <v>5500</v>
      </c>
      <c r="Y4" s="18">
        <f t="shared" si="2"/>
        <v>440</v>
      </c>
      <c r="Z4" s="18"/>
      <c r="AA4" s="18"/>
      <c r="AC4" s="18"/>
      <c r="AD4" s="18"/>
      <c r="AE4" s="18"/>
      <c r="AG4" t="str">
        <f t="shared" si="3"/>
        <v/>
      </c>
    </row>
    <row r="5" spans="1:34" x14ac:dyDescent="0.3">
      <c r="A5" s="2" t="s">
        <v>0</v>
      </c>
      <c r="B5" t="s">
        <v>910</v>
      </c>
      <c r="C5" t="s">
        <v>743</v>
      </c>
      <c r="D5" t="s">
        <v>516</v>
      </c>
      <c r="E5" s="1" t="s">
        <v>410</v>
      </c>
      <c r="F5" s="1" t="s">
        <v>465</v>
      </c>
      <c r="G5" s="7">
        <v>27526</v>
      </c>
      <c r="H5" s="7">
        <v>41199</v>
      </c>
      <c r="I5" s="1" t="s">
        <v>1081</v>
      </c>
      <c r="M5" s="6" t="s">
        <v>1281</v>
      </c>
      <c r="N5" s="6" t="s">
        <v>1435</v>
      </c>
      <c r="O5" s="6" t="s">
        <v>1443</v>
      </c>
      <c r="P5" s="12" t="s">
        <v>1054</v>
      </c>
      <c r="Q5" s="15" t="str">
        <f>VLOOKUP(P5,functions!$A$2:$H$69,3,FALSE)</f>
        <v>Production assistant</v>
      </c>
      <c r="R5" s="15"/>
      <c r="S5" s="17">
        <f>VLOOKUP(P5,functions!$A$2:$H$69,8,FALSE)</f>
        <v>1</v>
      </c>
      <c r="T5" s="17">
        <f t="shared" ca="1" si="0"/>
        <v>6</v>
      </c>
      <c r="U5" s="18">
        <f ca="1">VLOOKUP(T5,'salary scales'!$A$1:$F$10,S5+1,FALSE)</f>
        <v>1861.13</v>
      </c>
      <c r="V5" s="23">
        <f>VLOOKUP(P5,functions!$A$2:$H$69,5,FALSE)</f>
        <v>1.00064</v>
      </c>
      <c r="X5" s="18">
        <f t="shared" ca="1" si="1"/>
        <v>1862.3211232000001</v>
      </c>
      <c r="Y5" s="18">
        <f t="shared" ca="1" si="2"/>
        <v>148.98568985600002</v>
      </c>
      <c r="Z5" s="18">
        <f t="shared" ref="Z5:Z68" ca="1" si="4">IF(X5&lt;$Z$415,$Z$414*X5,$Z$414*$Z$415)</f>
        <v>995.87124999999992</v>
      </c>
      <c r="AA5" s="18">
        <f t="shared" ref="AA5:AA68" ca="1" si="5">$AA$415*X5</f>
        <v>144.32988704800002</v>
      </c>
      <c r="AB5" s="18">
        <f t="shared" ref="AB5:AB68" ca="1" si="6">$AB$415*X5</f>
        <v>31.659459094400002</v>
      </c>
      <c r="AC5" s="18">
        <f t="shared" ref="AC5:AC68" ca="1" si="7">$AC$415*X5</f>
        <v>41.715993159680004</v>
      </c>
      <c r="AD5" s="18">
        <f t="shared" ref="AD5:AD68" ca="1" si="8">$AD$415*X5</f>
        <v>86.597932228800005</v>
      </c>
      <c r="AE5" s="18">
        <f t="shared" ref="AE5:AE68" ca="1" si="9">$AE$415*X5</f>
        <v>10.056534065280001</v>
      </c>
      <c r="AF5" s="18">
        <f t="shared" ref="AF5:AF68" ca="1" si="10">$AF$415*(X5-(V5*$AF$414))</f>
        <v>75.936568320000021</v>
      </c>
      <c r="AG5" t="str">
        <f t="shared" si="3"/>
        <v/>
      </c>
    </row>
    <row r="6" spans="1:34" x14ac:dyDescent="0.3">
      <c r="A6" s="2" t="s">
        <v>1</v>
      </c>
      <c r="B6" t="s">
        <v>913</v>
      </c>
      <c r="C6" t="s">
        <v>743</v>
      </c>
      <c r="D6" t="s">
        <v>534</v>
      </c>
      <c r="E6" s="1" t="s">
        <v>410</v>
      </c>
      <c r="F6" s="1" t="s">
        <v>465</v>
      </c>
      <c r="G6" s="7">
        <v>20829</v>
      </c>
      <c r="H6" s="7">
        <v>40101</v>
      </c>
      <c r="I6" s="1" t="s">
        <v>1081</v>
      </c>
      <c r="M6" s="6" t="s">
        <v>1283</v>
      </c>
      <c r="N6" s="6" t="s">
        <v>1405</v>
      </c>
      <c r="O6" s="6" t="s">
        <v>1444</v>
      </c>
      <c r="P6" s="12" t="s">
        <v>1078</v>
      </c>
      <c r="Q6" s="15" t="str">
        <f>VLOOKUP(P6,functions!$A$2:$H$69,3,FALSE)</f>
        <v>Receptionist</v>
      </c>
      <c r="R6" s="15"/>
      <c r="S6" s="17">
        <f>VLOOKUP(P6,functions!$A$2:$H$69,8,FALSE)</f>
        <v>2</v>
      </c>
      <c r="T6" s="17">
        <f t="shared" ca="1" si="0"/>
        <v>9</v>
      </c>
      <c r="U6" s="18">
        <f ca="1">VLOOKUP(T6,'salary scales'!$A$1:$F$10,S6+1,FALSE)</f>
        <v>1939.17</v>
      </c>
      <c r="V6" s="23">
        <f>VLOOKUP(P6,functions!$A$2:$H$69,5,FALSE)</f>
        <v>0.8</v>
      </c>
      <c r="X6" s="18">
        <f t="shared" ca="1" si="1"/>
        <v>1551.3360000000002</v>
      </c>
      <c r="Y6" s="18">
        <f t="shared" ca="1" si="2"/>
        <v>124.10688000000002</v>
      </c>
      <c r="Z6" s="18">
        <f t="shared" ca="1" si="4"/>
        <v>995.87124999999992</v>
      </c>
      <c r="AA6" s="18">
        <f t="shared" ca="1" si="5"/>
        <v>120.22854000000002</v>
      </c>
      <c r="AB6" s="18">
        <f t="shared" ca="1" si="6"/>
        <v>26.372712000000007</v>
      </c>
      <c r="AC6" s="18">
        <f t="shared" ca="1" si="7"/>
        <v>34.749926400000007</v>
      </c>
      <c r="AD6" s="18">
        <f t="shared" ca="1" si="8"/>
        <v>72.137124000000014</v>
      </c>
      <c r="AE6" s="18">
        <f t="shared" ca="1" si="9"/>
        <v>8.3772144000000015</v>
      </c>
      <c r="AF6" s="18">
        <f t="shared" ca="1" si="10"/>
        <v>66.953600000000023</v>
      </c>
      <c r="AG6" t="str">
        <f t="shared" si="3"/>
        <v/>
      </c>
    </row>
    <row r="7" spans="1:34" x14ac:dyDescent="0.3">
      <c r="A7" s="2" t="s">
        <v>2</v>
      </c>
      <c r="B7" t="s">
        <v>894</v>
      </c>
      <c r="D7" t="s">
        <v>496</v>
      </c>
      <c r="E7" s="1" t="s">
        <v>410</v>
      </c>
      <c r="F7" s="1" t="s">
        <v>465</v>
      </c>
      <c r="G7" s="7">
        <v>27734</v>
      </c>
      <c r="H7" s="7">
        <v>40374</v>
      </c>
      <c r="I7" s="1" t="s">
        <v>1081</v>
      </c>
      <c r="J7" s="47">
        <v>1</v>
      </c>
      <c r="K7" s="47">
        <v>1</v>
      </c>
      <c r="L7" s="49" t="s">
        <v>1422</v>
      </c>
      <c r="M7" s="6" t="s">
        <v>1281</v>
      </c>
      <c r="N7" s="6" t="s">
        <v>1335</v>
      </c>
      <c r="O7" s="6" t="s">
        <v>1445</v>
      </c>
      <c r="P7" s="12" t="s">
        <v>1020</v>
      </c>
      <c r="Q7" s="15" t="str">
        <f>VLOOKUP(P7,functions!$A$2:$H$69,3,FALSE)</f>
        <v>In-house sales team leader</v>
      </c>
      <c r="R7" s="15"/>
      <c r="S7" s="17">
        <f>VLOOKUP(P7,functions!$A$2:$H$69,8,FALSE)</f>
        <v>4</v>
      </c>
      <c r="T7" s="17">
        <f t="shared" ca="1" si="0"/>
        <v>8</v>
      </c>
      <c r="U7" s="18">
        <f ca="1">VLOOKUP(T7,'salary scales'!$A$1:$F$10,S7+1,FALSE)</f>
        <v>2222.98</v>
      </c>
      <c r="V7" s="23">
        <f>VLOOKUP(P7,functions!$A$2:$H$69,5,FALSE)</f>
        <v>1</v>
      </c>
      <c r="X7" s="18">
        <f t="shared" ca="1" si="1"/>
        <v>2222.98</v>
      </c>
      <c r="Y7" s="18">
        <f t="shared" ca="1" si="2"/>
        <v>177.83840000000001</v>
      </c>
      <c r="Z7" s="18">
        <f t="shared" ca="1" si="4"/>
        <v>995.87124999999992</v>
      </c>
      <c r="AA7" s="18">
        <f t="shared" ca="1" si="5"/>
        <v>172.28094999999999</v>
      </c>
      <c r="AB7" s="18">
        <f t="shared" ca="1" si="6"/>
        <v>37.790660000000003</v>
      </c>
      <c r="AC7" s="18">
        <f t="shared" ca="1" si="7"/>
        <v>49.794752000000003</v>
      </c>
      <c r="AD7" s="18">
        <f t="shared" ca="1" si="8"/>
        <v>103.36857000000001</v>
      </c>
      <c r="AE7" s="18">
        <f t="shared" ca="1" si="9"/>
        <v>12.004092</v>
      </c>
      <c r="AF7" s="18">
        <f t="shared" ca="1" si="10"/>
        <v>112.07300000000001</v>
      </c>
      <c r="AG7" t="str">
        <f t="shared" si="3"/>
        <v/>
      </c>
    </row>
    <row r="8" spans="1:34" x14ac:dyDescent="0.3">
      <c r="A8" s="2" t="s">
        <v>3</v>
      </c>
      <c r="B8" t="s">
        <v>894</v>
      </c>
      <c r="D8" t="s">
        <v>607</v>
      </c>
      <c r="E8" s="1" t="s">
        <v>410</v>
      </c>
      <c r="F8" s="1" t="s">
        <v>465</v>
      </c>
      <c r="G8" s="7">
        <v>30986</v>
      </c>
      <c r="H8" s="7">
        <v>40744</v>
      </c>
      <c r="I8" s="1" t="s">
        <v>1081</v>
      </c>
      <c r="J8" s="47">
        <v>4</v>
      </c>
      <c r="K8" s="47">
        <v>1</v>
      </c>
      <c r="L8" s="49" t="s">
        <v>1424</v>
      </c>
      <c r="M8" s="6" t="s">
        <v>1281</v>
      </c>
      <c r="N8" s="6" t="s">
        <v>1435</v>
      </c>
      <c r="O8" s="6" t="s">
        <v>1446</v>
      </c>
      <c r="P8" s="12" t="s">
        <v>1053</v>
      </c>
      <c r="Q8" s="15" t="str">
        <f>VLOOKUP(P8,functions!$A$2:$H$69,3,FALSE)</f>
        <v>Production worker</v>
      </c>
      <c r="R8" s="15"/>
      <c r="S8" s="17">
        <f>VLOOKUP(P8,functions!$A$2:$H$69,8,FALSE)</f>
        <v>2</v>
      </c>
      <c r="T8" s="17">
        <f t="shared" ca="1" si="0"/>
        <v>7</v>
      </c>
      <c r="U8" s="18">
        <f ca="1">VLOOKUP(T8,'salary scales'!$A$1:$F$10,S8+1,FALSE)</f>
        <v>1939.17</v>
      </c>
      <c r="V8" s="23">
        <f>VLOOKUP(P8,functions!$A$2:$H$69,5,FALSE)</f>
        <v>1.00064</v>
      </c>
      <c r="X8" s="18">
        <f t="shared" ca="1" si="1"/>
        <v>1940.4110688000001</v>
      </c>
      <c r="Y8" s="18">
        <f t="shared" ca="1" si="2"/>
        <v>155.232885504</v>
      </c>
      <c r="Z8" s="18">
        <f t="shared" ca="1" si="4"/>
        <v>995.87124999999992</v>
      </c>
      <c r="AA8" s="18">
        <f t="shared" ca="1" si="5"/>
        <v>150.38185783200001</v>
      </c>
      <c r="AB8" s="18">
        <f t="shared" ca="1" si="6"/>
        <v>32.986988169600004</v>
      </c>
      <c r="AC8" s="18">
        <f t="shared" ca="1" si="7"/>
        <v>43.465207941119999</v>
      </c>
      <c r="AD8" s="18">
        <f t="shared" ca="1" si="8"/>
        <v>90.229114699199997</v>
      </c>
      <c r="AE8" s="18">
        <f t="shared" ca="1" si="9"/>
        <v>10.478219771520001</v>
      </c>
      <c r="AF8" s="18">
        <f t="shared" ca="1" si="10"/>
        <v>83.745562880000023</v>
      </c>
      <c r="AG8" t="str">
        <f t="shared" si="3"/>
        <v/>
      </c>
    </row>
    <row r="9" spans="1:34" x14ac:dyDescent="0.3">
      <c r="A9" s="2" t="s">
        <v>4</v>
      </c>
      <c r="B9" t="s">
        <v>894</v>
      </c>
      <c r="D9" t="s">
        <v>419</v>
      </c>
      <c r="E9" s="1" t="s">
        <v>410</v>
      </c>
      <c r="F9" s="1" t="s">
        <v>465</v>
      </c>
      <c r="G9" s="7">
        <v>27933</v>
      </c>
      <c r="H9" s="7">
        <v>40701</v>
      </c>
      <c r="I9" s="1" t="s">
        <v>1081</v>
      </c>
      <c r="M9" s="6" t="s">
        <v>1281</v>
      </c>
      <c r="N9" s="6" t="s">
        <v>1278</v>
      </c>
      <c r="O9" s="6" t="s">
        <v>1278</v>
      </c>
      <c r="P9" s="12" t="s">
        <v>1036</v>
      </c>
      <c r="Q9" s="15" t="str">
        <f>VLOOKUP(P9,functions!$A$2:$H$69,3,FALSE)</f>
        <v>Auditor</v>
      </c>
      <c r="R9" s="15"/>
      <c r="S9" s="17">
        <f>VLOOKUP(P9,functions!$A$2:$H$69,8,FALSE)</f>
        <v>3</v>
      </c>
      <c r="T9" s="17">
        <f t="shared" ca="1" si="0"/>
        <v>7</v>
      </c>
      <c r="U9" s="18">
        <f ca="1">VLOOKUP(T9,'salary scales'!$A$1:$F$10,S9+1,FALSE)</f>
        <v>2074.52</v>
      </c>
      <c r="V9" s="23">
        <f>VLOOKUP(P9,functions!$A$2:$H$69,5,FALSE)</f>
        <v>1</v>
      </c>
      <c r="X9" s="18">
        <f t="shared" ca="1" si="1"/>
        <v>2074.52</v>
      </c>
      <c r="Y9" s="18">
        <f t="shared" ca="1" si="2"/>
        <v>165.9616</v>
      </c>
      <c r="Z9" s="18">
        <f t="shared" ca="1" si="4"/>
        <v>995.87124999999992</v>
      </c>
      <c r="AA9" s="18">
        <f t="shared" ca="1" si="5"/>
        <v>160.77529999999999</v>
      </c>
      <c r="AB9" s="18">
        <f t="shared" ca="1" si="6"/>
        <v>35.266840000000002</v>
      </c>
      <c r="AC9" s="18">
        <f t="shared" ca="1" si="7"/>
        <v>46.469248</v>
      </c>
      <c r="AD9" s="18">
        <f t="shared" ca="1" si="8"/>
        <v>96.465180000000004</v>
      </c>
      <c r="AE9" s="18">
        <f t="shared" ca="1" si="9"/>
        <v>11.202408</v>
      </c>
      <c r="AF9" s="18">
        <f t="shared" ca="1" si="10"/>
        <v>97.227000000000004</v>
      </c>
      <c r="AG9" t="str">
        <f t="shared" si="3"/>
        <v/>
      </c>
    </row>
    <row r="10" spans="1:34" x14ac:dyDescent="0.3">
      <c r="A10" s="2" t="s">
        <v>5</v>
      </c>
      <c r="B10" t="s">
        <v>894</v>
      </c>
      <c r="D10" t="s">
        <v>608</v>
      </c>
      <c r="E10" s="1" t="s">
        <v>410</v>
      </c>
      <c r="F10" s="1" t="s">
        <v>465</v>
      </c>
      <c r="G10" s="7">
        <v>26341</v>
      </c>
      <c r="H10" s="7">
        <v>40639</v>
      </c>
      <c r="I10" s="1" t="s">
        <v>1081</v>
      </c>
      <c r="M10" s="6" t="s">
        <v>1281</v>
      </c>
      <c r="N10" s="6" t="s">
        <v>1435</v>
      </c>
      <c r="O10" s="6" t="s">
        <v>1443</v>
      </c>
      <c r="P10" s="12" t="s">
        <v>1053</v>
      </c>
      <c r="Q10" s="15" t="str">
        <f>VLOOKUP(P10,functions!$A$2:$H$69,3,FALSE)</f>
        <v>Production worker</v>
      </c>
      <c r="R10" s="15"/>
      <c r="S10" s="17">
        <f>VLOOKUP(P10,functions!$A$2:$H$69,8,FALSE)</f>
        <v>2</v>
      </c>
      <c r="T10" s="17">
        <f t="shared" ca="1" si="0"/>
        <v>7</v>
      </c>
      <c r="U10" s="18">
        <f ca="1">VLOOKUP(T10,'salary scales'!$A$1:$F$10,S10+1,FALSE)</f>
        <v>1939.17</v>
      </c>
      <c r="V10" s="23">
        <f>VLOOKUP(P10,functions!$A$2:$H$69,5,FALSE)</f>
        <v>1.00064</v>
      </c>
      <c r="X10" s="18">
        <f t="shared" ca="1" si="1"/>
        <v>1940.4110688000001</v>
      </c>
      <c r="Y10" s="18">
        <f t="shared" ca="1" si="2"/>
        <v>155.232885504</v>
      </c>
      <c r="Z10" s="18">
        <f t="shared" ca="1" si="4"/>
        <v>995.87124999999992</v>
      </c>
      <c r="AA10" s="18">
        <f t="shared" ca="1" si="5"/>
        <v>150.38185783200001</v>
      </c>
      <c r="AB10" s="18">
        <f t="shared" ca="1" si="6"/>
        <v>32.986988169600004</v>
      </c>
      <c r="AC10" s="18">
        <f t="shared" ca="1" si="7"/>
        <v>43.465207941119999</v>
      </c>
      <c r="AD10" s="18">
        <f t="shared" ca="1" si="8"/>
        <v>90.229114699199997</v>
      </c>
      <c r="AE10" s="18">
        <f t="shared" ca="1" si="9"/>
        <v>10.478219771520001</v>
      </c>
      <c r="AF10" s="18">
        <f t="shared" ca="1" si="10"/>
        <v>83.745562880000023</v>
      </c>
      <c r="AG10" t="str">
        <f t="shared" si="3"/>
        <v/>
      </c>
    </row>
    <row r="11" spans="1:34" x14ac:dyDescent="0.3">
      <c r="A11" s="2" t="s">
        <v>6</v>
      </c>
      <c r="B11" t="s">
        <v>816</v>
      </c>
      <c r="D11" t="s">
        <v>555</v>
      </c>
      <c r="E11" s="1" t="s">
        <v>410</v>
      </c>
      <c r="F11" s="1" t="s">
        <v>465</v>
      </c>
      <c r="G11" s="7">
        <v>26131</v>
      </c>
      <c r="H11" s="7">
        <v>39886</v>
      </c>
      <c r="I11" s="1" t="s">
        <v>1081</v>
      </c>
      <c r="J11" s="47">
        <v>10</v>
      </c>
      <c r="K11" s="47">
        <v>4</v>
      </c>
      <c r="L11" s="49" t="s">
        <v>1291</v>
      </c>
      <c r="M11" s="6" t="s">
        <v>1281</v>
      </c>
      <c r="N11" s="6" t="s">
        <v>1435</v>
      </c>
      <c r="O11" s="6" t="s">
        <v>1443</v>
      </c>
      <c r="P11" s="12" t="s">
        <v>1053</v>
      </c>
      <c r="Q11" s="15" t="str">
        <f>VLOOKUP(P11,functions!$A$2:$H$69,3,FALSE)</f>
        <v>Production worker</v>
      </c>
      <c r="R11" s="15"/>
      <c r="S11" s="17">
        <f>VLOOKUP(P11,functions!$A$2:$H$69,8,FALSE)</f>
        <v>2</v>
      </c>
      <c r="T11" s="17">
        <f t="shared" ca="1" si="0"/>
        <v>9</v>
      </c>
      <c r="U11" s="18">
        <f ca="1">VLOOKUP(T11,'salary scales'!$A$1:$F$10,S11+1,FALSE)</f>
        <v>1939.17</v>
      </c>
      <c r="V11" s="23">
        <f>VLOOKUP(P11,functions!$A$2:$H$69,5,FALSE)</f>
        <v>1.00064</v>
      </c>
      <c r="X11" s="18">
        <f t="shared" ca="1" si="1"/>
        <v>1940.4110688000001</v>
      </c>
      <c r="Y11" s="18">
        <f t="shared" ca="1" si="2"/>
        <v>155.232885504</v>
      </c>
      <c r="Z11" s="18">
        <f t="shared" ca="1" si="4"/>
        <v>995.87124999999992</v>
      </c>
      <c r="AA11" s="18">
        <f t="shared" ca="1" si="5"/>
        <v>150.38185783200001</v>
      </c>
      <c r="AB11" s="18">
        <f t="shared" ca="1" si="6"/>
        <v>32.986988169600004</v>
      </c>
      <c r="AC11" s="18">
        <f t="shared" ca="1" si="7"/>
        <v>43.465207941119999</v>
      </c>
      <c r="AD11" s="18">
        <f t="shared" ca="1" si="8"/>
        <v>90.229114699199997</v>
      </c>
      <c r="AE11" s="18">
        <f t="shared" ca="1" si="9"/>
        <v>10.478219771520001</v>
      </c>
      <c r="AF11" s="18">
        <f t="shared" ca="1" si="10"/>
        <v>83.745562880000023</v>
      </c>
      <c r="AG11" t="str">
        <f t="shared" si="3"/>
        <v/>
      </c>
    </row>
    <row r="12" spans="1:34" x14ac:dyDescent="0.3">
      <c r="A12" s="2" t="s">
        <v>7</v>
      </c>
      <c r="B12" t="s">
        <v>816</v>
      </c>
      <c r="D12" t="s">
        <v>555</v>
      </c>
      <c r="E12" s="1" t="s">
        <v>410</v>
      </c>
      <c r="F12" s="1" t="s">
        <v>465</v>
      </c>
      <c r="G12" s="7">
        <v>23762</v>
      </c>
      <c r="H12" s="7">
        <v>40222</v>
      </c>
      <c r="I12" s="1" t="s">
        <v>1081</v>
      </c>
      <c r="M12" s="6" t="s">
        <v>1281</v>
      </c>
      <c r="N12" s="6" t="s">
        <v>1405</v>
      </c>
      <c r="O12" s="6" t="s">
        <v>1447</v>
      </c>
      <c r="P12" s="12" t="s">
        <v>1070</v>
      </c>
      <c r="Q12" s="15" t="str">
        <f>VLOOKUP(P12,functions!$A$2:$H$69,3,FALSE)</f>
        <v>Employee Technical Service</v>
      </c>
      <c r="R12" s="15"/>
      <c r="S12" s="17">
        <f>VLOOKUP(P12,functions!$A$2:$H$69,8,FALSE)</f>
        <v>2</v>
      </c>
      <c r="T12" s="17">
        <f t="shared" ca="1" si="0"/>
        <v>8</v>
      </c>
      <c r="U12" s="18">
        <f ca="1">VLOOKUP(T12,'salary scales'!$A$1:$F$10,S12+1,FALSE)</f>
        <v>1939.17</v>
      </c>
      <c r="V12" s="23">
        <f>VLOOKUP(P12,functions!$A$2:$H$69,5,FALSE)</f>
        <v>1</v>
      </c>
      <c r="X12" s="18">
        <f t="shared" ca="1" si="1"/>
        <v>1939.17</v>
      </c>
      <c r="Y12" s="18">
        <f t="shared" ca="1" si="2"/>
        <v>155.1336</v>
      </c>
      <c r="Z12" s="18">
        <f t="shared" ca="1" si="4"/>
        <v>995.87124999999992</v>
      </c>
      <c r="AA12" s="18">
        <f t="shared" ca="1" si="5"/>
        <v>150.285675</v>
      </c>
      <c r="AB12" s="18">
        <f t="shared" ca="1" si="6"/>
        <v>32.965890000000002</v>
      </c>
      <c r="AC12" s="18">
        <f t="shared" ca="1" si="7"/>
        <v>43.437407999999998</v>
      </c>
      <c r="AD12" s="18">
        <f t="shared" ca="1" si="8"/>
        <v>90.171405000000007</v>
      </c>
      <c r="AE12" s="18">
        <f t="shared" ca="1" si="9"/>
        <v>10.471518000000001</v>
      </c>
      <c r="AF12" s="18">
        <f t="shared" ca="1" si="10"/>
        <v>83.692000000000007</v>
      </c>
      <c r="AG12" t="str">
        <f t="shared" si="3"/>
        <v/>
      </c>
    </row>
    <row r="13" spans="1:34" x14ac:dyDescent="0.3">
      <c r="A13" s="2" t="s">
        <v>8</v>
      </c>
      <c r="B13" s="4" t="s">
        <v>816</v>
      </c>
      <c r="D13" t="s">
        <v>532</v>
      </c>
      <c r="E13" s="1" t="s">
        <v>410</v>
      </c>
      <c r="F13" s="1" t="s">
        <v>468</v>
      </c>
      <c r="G13" s="7">
        <v>29388</v>
      </c>
      <c r="H13" s="7">
        <v>39789</v>
      </c>
      <c r="I13" s="1" t="s">
        <v>1081</v>
      </c>
      <c r="J13" s="47">
        <v>1</v>
      </c>
      <c r="K13" s="47">
        <v>1</v>
      </c>
      <c r="L13" s="49" t="s">
        <v>1422</v>
      </c>
      <c r="M13" s="6" t="s">
        <v>1281</v>
      </c>
      <c r="N13" s="6" t="s">
        <v>1438</v>
      </c>
      <c r="O13" s="6" t="s">
        <v>1448</v>
      </c>
      <c r="P13" s="12" t="s">
        <v>1056</v>
      </c>
      <c r="Q13" s="15" t="str">
        <f>VLOOKUP(P13,functions!$A$2:$H$69,3,FALSE)</f>
        <v>Team leader Load and Unload</v>
      </c>
      <c r="R13" s="15" t="s">
        <v>1083</v>
      </c>
      <c r="S13" s="17">
        <f>VLOOKUP(P13,functions!$A$2:$H$69,8,FALSE)</f>
        <v>3</v>
      </c>
      <c r="T13" s="17">
        <f t="shared" ca="1" si="0"/>
        <v>10</v>
      </c>
      <c r="U13" s="18" t="e">
        <f ca="1">VLOOKUP(T13,'salary scales'!$A$1:$F$10,S13+1,FALSE)</f>
        <v>#N/A</v>
      </c>
      <c r="V13" s="23">
        <f>VLOOKUP(P13,functions!$A$2:$H$69,5,FALSE)</f>
        <v>1</v>
      </c>
      <c r="X13" s="18" t="e">
        <f t="shared" ca="1" si="1"/>
        <v>#N/A</v>
      </c>
      <c r="Y13" s="18" t="e">
        <f t="shared" ca="1" si="2"/>
        <v>#N/A</v>
      </c>
      <c r="Z13" s="18" t="e">
        <f t="shared" ca="1" si="4"/>
        <v>#N/A</v>
      </c>
      <c r="AA13" s="18" t="e">
        <f t="shared" ca="1" si="5"/>
        <v>#N/A</v>
      </c>
      <c r="AB13" s="18" t="e">
        <f t="shared" ca="1" si="6"/>
        <v>#N/A</v>
      </c>
      <c r="AC13" s="18" t="e">
        <f t="shared" ca="1" si="7"/>
        <v>#N/A</v>
      </c>
      <c r="AD13" s="18" t="e">
        <f t="shared" ca="1" si="8"/>
        <v>#N/A</v>
      </c>
      <c r="AE13" s="18" t="e">
        <f t="shared" ca="1" si="9"/>
        <v>#N/A</v>
      </c>
      <c r="AF13" s="18" t="e">
        <f t="shared" ca="1" si="10"/>
        <v>#N/A</v>
      </c>
      <c r="AG13" t="str">
        <f t="shared" si="3"/>
        <v/>
      </c>
    </row>
    <row r="14" spans="1:34" x14ac:dyDescent="0.3">
      <c r="A14" s="2" t="s">
        <v>9</v>
      </c>
      <c r="B14" t="s">
        <v>816</v>
      </c>
      <c r="D14" t="s">
        <v>699</v>
      </c>
      <c r="E14" s="1" t="s">
        <v>1467</v>
      </c>
      <c r="F14" s="1" t="s">
        <v>465</v>
      </c>
      <c r="G14" s="7">
        <v>20819</v>
      </c>
      <c r="H14" s="7">
        <v>40404</v>
      </c>
      <c r="I14" s="1" t="s">
        <v>1420</v>
      </c>
      <c r="J14" s="47">
        <v>14</v>
      </c>
      <c r="K14" s="47">
        <v>5</v>
      </c>
      <c r="L14" s="49" t="s">
        <v>1422</v>
      </c>
      <c r="M14" s="6" t="s">
        <v>1281</v>
      </c>
      <c r="N14" s="6" t="s">
        <v>1335</v>
      </c>
      <c r="O14" s="6" t="s">
        <v>1061</v>
      </c>
      <c r="P14" s="12" t="s">
        <v>1022</v>
      </c>
      <c r="Q14" s="15" t="str">
        <f>VLOOKUP(P14,functions!$A$2:$H$69,3,FALSE)</f>
        <v>Planner</v>
      </c>
      <c r="R14" s="15"/>
      <c r="S14" s="17">
        <f>VLOOKUP(P14,functions!$A$2:$H$69,8,FALSE)</f>
        <v>2</v>
      </c>
      <c r="T14" s="17">
        <f t="shared" ca="1" si="0"/>
        <v>8</v>
      </c>
      <c r="U14" s="18">
        <f ca="1">VLOOKUP(T14,'salary scales'!$A$1:$F$10,S14+1,FALSE)</f>
        <v>1939.17</v>
      </c>
      <c r="V14" s="23">
        <f>VLOOKUP(P14,functions!$A$2:$H$69,5,FALSE)</f>
        <v>1</v>
      </c>
      <c r="X14" s="18">
        <f t="shared" ca="1" si="1"/>
        <v>1939.17</v>
      </c>
      <c r="Y14" s="18">
        <f t="shared" ca="1" si="2"/>
        <v>155.1336</v>
      </c>
      <c r="Z14" s="18">
        <f t="shared" ca="1" si="4"/>
        <v>995.87124999999992</v>
      </c>
      <c r="AA14" s="18">
        <f t="shared" ca="1" si="5"/>
        <v>150.285675</v>
      </c>
      <c r="AB14" s="18">
        <f t="shared" ca="1" si="6"/>
        <v>32.965890000000002</v>
      </c>
      <c r="AC14" s="18">
        <f t="shared" ca="1" si="7"/>
        <v>43.437407999999998</v>
      </c>
      <c r="AD14" s="18">
        <f t="shared" ca="1" si="8"/>
        <v>90.171405000000007</v>
      </c>
      <c r="AE14" s="18">
        <f t="shared" ca="1" si="9"/>
        <v>10.471518000000001</v>
      </c>
      <c r="AF14" s="18">
        <f t="shared" ca="1" si="10"/>
        <v>83.692000000000007</v>
      </c>
      <c r="AG14" t="str">
        <f t="shared" si="3"/>
        <v/>
      </c>
    </row>
    <row r="15" spans="1:34" x14ac:dyDescent="0.3">
      <c r="A15" s="2" t="s">
        <v>10</v>
      </c>
      <c r="B15" t="s">
        <v>802</v>
      </c>
      <c r="D15" t="s">
        <v>654</v>
      </c>
      <c r="E15" s="1" t="s">
        <v>1467</v>
      </c>
      <c r="F15" s="1" t="s">
        <v>465</v>
      </c>
      <c r="G15" s="7">
        <v>30255</v>
      </c>
      <c r="H15" s="7">
        <v>40865</v>
      </c>
      <c r="I15" s="1" t="s">
        <v>1081</v>
      </c>
      <c r="M15" s="6" t="s">
        <v>1281</v>
      </c>
      <c r="N15" s="6" t="s">
        <v>1335</v>
      </c>
      <c r="O15" s="6" t="s">
        <v>1046</v>
      </c>
      <c r="P15" s="12" t="s">
        <v>1025</v>
      </c>
      <c r="Q15" s="15" t="str">
        <f>VLOOKUP(P15,functions!$A$2:$H$69,3,FALSE)</f>
        <v>Marketeer</v>
      </c>
      <c r="R15" s="15"/>
      <c r="S15" s="17">
        <f>VLOOKUP(P15,functions!$A$2:$H$69,8,FALSE)</f>
        <v>2</v>
      </c>
      <c r="T15" s="17">
        <f t="shared" ca="1" si="0"/>
        <v>7</v>
      </c>
      <c r="U15" s="18">
        <f ca="1">VLOOKUP(T15,'salary scales'!$A$1:$F$10,S15+1,FALSE)</f>
        <v>1939.17</v>
      </c>
      <c r="V15" s="23">
        <f>VLOOKUP(P15,functions!$A$2:$H$69,5,FALSE)</f>
        <v>0.6</v>
      </c>
      <c r="X15" s="18">
        <f t="shared" ca="1" si="1"/>
        <v>1163.502</v>
      </c>
      <c r="Y15" s="18">
        <f t="shared" ca="1" si="2"/>
        <v>93.080159999999992</v>
      </c>
      <c r="Z15" s="18">
        <f t="shared" ca="1" si="4"/>
        <v>995.87124999999992</v>
      </c>
      <c r="AA15" s="18">
        <f t="shared" ca="1" si="5"/>
        <v>90.171404999999993</v>
      </c>
      <c r="AB15" s="18">
        <f t="shared" ca="1" si="6"/>
        <v>19.779534000000002</v>
      </c>
      <c r="AC15" s="18">
        <f t="shared" ca="1" si="7"/>
        <v>26.062444799999998</v>
      </c>
      <c r="AD15" s="18">
        <f t="shared" ca="1" si="8"/>
        <v>54.102843</v>
      </c>
      <c r="AE15" s="18">
        <f t="shared" ca="1" si="9"/>
        <v>6.2829107999999998</v>
      </c>
      <c r="AF15" s="18">
        <f t="shared" ca="1" si="10"/>
        <v>50.215199999999996</v>
      </c>
      <c r="AG15" t="str">
        <f t="shared" si="3"/>
        <v/>
      </c>
    </row>
    <row r="16" spans="1:34" x14ac:dyDescent="0.3">
      <c r="A16" s="2" t="s">
        <v>11</v>
      </c>
      <c r="B16" t="s">
        <v>935</v>
      </c>
      <c r="D16" t="s">
        <v>572</v>
      </c>
      <c r="E16" s="1" t="s">
        <v>410</v>
      </c>
      <c r="F16" s="1" t="s">
        <v>465</v>
      </c>
      <c r="G16" s="7">
        <v>28279</v>
      </c>
      <c r="H16" s="7">
        <v>41346</v>
      </c>
      <c r="I16" s="1" t="s">
        <v>1081</v>
      </c>
      <c r="J16" s="47">
        <v>2</v>
      </c>
      <c r="K16" s="47">
        <v>1</v>
      </c>
      <c r="L16" s="49" t="s">
        <v>1424</v>
      </c>
      <c r="M16" s="6" t="s">
        <v>1283</v>
      </c>
      <c r="N16" s="6" t="s">
        <v>1439</v>
      </c>
      <c r="O16" s="6" t="s">
        <v>1449</v>
      </c>
      <c r="P16" s="12" t="s">
        <v>1057</v>
      </c>
      <c r="Q16" s="15" t="str">
        <f>VLOOKUP(P16,functions!$A$2:$H$69,3,FALSE)</f>
        <v>Forklift driver</v>
      </c>
      <c r="R16" s="15"/>
      <c r="S16" s="17">
        <f>VLOOKUP(P16,functions!$A$2:$H$69,8,FALSE)</f>
        <v>2</v>
      </c>
      <c r="T16" s="17">
        <f t="shared" ca="1" si="0"/>
        <v>5</v>
      </c>
      <c r="U16" s="18">
        <f ca="1">VLOOKUP(T16,'salary scales'!$A$1:$F$10,S16+1,FALSE)</f>
        <v>1899.07</v>
      </c>
      <c r="V16" s="23">
        <f>VLOOKUP(P16,functions!$A$2:$H$69,5,FALSE)</f>
        <v>1</v>
      </c>
      <c r="X16" s="18">
        <f t="shared" ca="1" si="1"/>
        <v>1899.07</v>
      </c>
      <c r="Y16" s="18">
        <f t="shared" ca="1" si="2"/>
        <v>151.9256</v>
      </c>
      <c r="Z16" s="18">
        <f t="shared" ca="1" si="4"/>
        <v>995.87124999999992</v>
      </c>
      <c r="AA16" s="18">
        <f t="shared" ca="1" si="5"/>
        <v>147.17792499999999</v>
      </c>
      <c r="AB16" s="18">
        <f t="shared" ca="1" si="6"/>
        <v>32.284190000000002</v>
      </c>
      <c r="AC16" s="18">
        <f t="shared" ca="1" si="7"/>
        <v>42.539167999999997</v>
      </c>
      <c r="AD16" s="18">
        <f t="shared" ca="1" si="8"/>
        <v>88.306754999999995</v>
      </c>
      <c r="AE16" s="18">
        <f t="shared" ca="1" si="9"/>
        <v>10.254977999999999</v>
      </c>
      <c r="AF16" s="18">
        <f t="shared" ca="1" si="10"/>
        <v>79.682000000000002</v>
      </c>
      <c r="AG16" t="str">
        <f t="shared" si="3"/>
        <v/>
      </c>
    </row>
    <row r="17" spans="1:33" x14ac:dyDescent="0.3">
      <c r="A17" s="2" t="s">
        <v>12</v>
      </c>
      <c r="B17" t="s">
        <v>992</v>
      </c>
      <c r="D17" t="s">
        <v>993</v>
      </c>
      <c r="E17" s="1" t="s">
        <v>410</v>
      </c>
      <c r="F17" s="1" t="s">
        <v>466</v>
      </c>
      <c r="G17" s="7">
        <v>32641</v>
      </c>
      <c r="H17" s="7">
        <v>40644</v>
      </c>
      <c r="I17" s="1" t="s">
        <v>1081</v>
      </c>
      <c r="M17" s="6" t="s">
        <v>1281</v>
      </c>
      <c r="N17" s="6" t="s">
        <v>1438</v>
      </c>
      <c r="O17" s="6" t="s">
        <v>1448</v>
      </c>
      <c r="P17" s="12" t="s">
        <v>1060</v>
      </c>
      <c r="Q17" s="15" t="str">
        <f>VLOOKUP(P17,functions!$A$2:$H$69,3,FALSE)</f>
        <v>Logistics employee loading and unloading</v>
      </c>
      <c r="R17" s="15"/>
      <c r="S17" s="17">
        <f>VLOOKUP(P17,functions!$A$2:$H$69,8,FALSE)</f>
        <v>1</v>
      </c>
      <c r="T17" s="17">
        <f t="shared" ca="1" si="0"/>
        <v>7</v>
      </c>
      <c r="U17" s="18">
        <f ca="1">VLOOKUP(T17,'salary scales'!$A$1:$F$10,S17+1,FALSE)</f>
        <v>1861.13</v>
      </c>
      <c r="V17" s="23">
        <f>VLOOKUP(P17,functions!$A$2:$H$69,5,FALSE)</f>
        <v>1</v>
      </c>
      <c r="X17" s="18">
        <f t="shared" ca="1" si="1"/>
        <v>1861.13</v>
      </c>
      <c r="Y17" s="18">
        <f t="shared" ca="1" si="2"/>
        <v>148.8904</v>
      </c>
      <c r="Z17" s="18">
        <f t="shared" ca="1" si="4"/>
        <v>995.87124999999992</v>
      </c>
      <c r="AA17" s="18">
        <f t="shared" ca="1" si="5"/>
        <v>144.23757500000002</v>
      </c>
      <c r="AB17" s="18">
        <f t="shared" ca="1" si="6"/>
        <v>31.639210000000006</v>
      </c>
      <c r="AC17" s="18">
        <f t="shared" ca="1" si="7"/>
        <v>41.689312000000001</v>
      </c>
      <c r="AD17" s="18">
        <f t="shared" ca="1" si="8"/>
        <v>86.542545000000004</v>
      </c>
      <c r="AE17" s="18">
        <f t="shared" ca="1" si="9"/>
        <v>10.050102000000001</v>
      </c>
      <c r="AF17" s="18">
        <f t="shared" ca="1" si="10"/>
        <v>75.888000000000019</v>
      </c>
      <c r="AG17" t="str">
        <f t="shared" si="3"/>
        <v/>
      </c>
    </row>
    <row r="18" spans="1:33" x14ac:dyDescent="0.3">
      <c r="A18" s="2" t="s">
        <v>13</v>
      </c>
      <c r="B18" t="s">
        <v>992</v>
      </c>
      <c r="D18" t="s">
        <v>614</v>
      </c>
      <c r="E18" s="1" t="s">
        <v>410</v>
      </c>
      <c r="F18" s="1" t="s">
        <v>466</v>
      </c>
      <c r="G18" s="7">
        <v>22245</v>
      </c>
      <c r="H18" s="7">
        <v>40904</v>
      </c>
      <c r="I18" s="1" t="s">
        <v>1081</v>
      </c>
      <c r="M18" s="6" t="s">
        <v>1281</v>
      </c>
      <c r="N18" s="6" t="s">
        <v>1435</v>
      </c>
      <c r="O18" s="6" t="s">
        <v>1443</v>
      </c>
      <c r="P18" s="12" t="s">
        <v>1053</v>
      </c>
      <c r="Q18" s="15" t="str">
        <f>VLOOKUP(P18,functions!$A$2:$H$69,3,FALSE)</f>
        <v>Production worker</v>
      </c>
      <c r="R18" s="15"/>
      <c r="S18" s="17">
        <f>VLOOKUP(P18,functions!$A$2:$H$69,8,FALSE)</f>
        <v>2</v>
      </c>
      <c r="T18" s="17">
        <f t="shared" ca="1" si="0"/>
        <v>7</v>
      </c>
      <c r="U18" s="18">
        <f ca="1">VLOOKUP(T18,'salary scales'!$A$1:$F$10,S18+1,FALSE)</f>
        <v>1939.17</v>
      </c>
      <c r="V18" s="23">
        <f>VLOOKUP(P18,functions!$A$2:$H$69,5,FALSE)</f>
        <v>1.00064</v>
      </c>
      <c r="X18" s="18">
        <f t="shared" ca="1" si="1"/>
        <v>1940.4110688000001</v>
      </c>
      <c r="Y18" s="18">
        <f t="shared" ca="1" si="2"/>
        <v>155.232885504</v>
      </c>
      <c r="Z18" s="18">
        <f t="shared" ca="1" si="4"/>
        <v>995.87124999999992</v>
      </c>
      <c r="AA18" s="18">
        <f t="shared" ca="1" si="5"/>
        <v>150.38185783200001</v>
      </c>
      <c r="AB18" s="18">
        <f t="shared" ca="1" si="6"/>
        <v>32.986988169600004</v>
      </c>
      <c r="AC18" s="18">
        <f t="shared" ca="1" si="7"/>
        <v>43.465207941119999</v>
      </c>
      <c r="AD18" s="18">
        <f t="shared" ca="1" si="8"/>
        <v>90.229114699199997</v>
      </c>
      <c r="AE18" s="18">
        <f t="shared" ca="1" si="9"/>
        <v>10.478219771520001</v>
      </c>
      <c r="AF18" s="18">
        <f t="shared" ca="1" si="10"/>
        <v>83.745562880000023</v>
      </c>
      <c r="AG18" t="str">
        <f t="shared" si="3"/>
        <v/>
      </c>
    </row>
    <row r="19" spans="1:33" x14ac:dyDescent="0.3">
      <c r="A19" s="2" t="s">
        <v>14</v>
      </c>
      <c r="B19" t="s">
        <v>815</v>
      </c>
      <c r="C19" t="s">
        <v>743</v>
      </c>
      <c r="D19" t="s">
        <v>698</v>
      </c>
      <c r="E19" s="1" t="s">
        <v>1467</v>
      </c>
      <c r="F19" s="1" t="s">
        <v>465</v>
      </c>
      <c r="G19" s="7">
        <v>26606</v>
      </c>
      <c r="H19" s="7">
        <v>40451</v>
      </c>
      <c r="I19" s="1" t="s">
        <v>1081</v>
      </c>
      <c r="J19" s="47">
        <v>1</v>
      </c>
      <c r="K19" s="47">
        <v>1</v>
      </c>
      <c r="L19" s="49" t="s">
        <v>1422</v>
      </c>
      <c r="M19" s="6" t="s">
        <v>1281</v>
      </c>
      <c r="N19" s="6" t="s">
        <v>1435</v>
      </c>
      <c r="O19" s="6" t="s">
        <v>1446</v>
      </c>
      <c r="P19" s="12" t="s">
        <v>1053</v>
      </c>
      <c r="Q19" s="15" t="str">
        <f>VLOOKUP(P19,functions!$A$2:$H$69,3,FALSE)</f>
        <v>Production worker</v>
      </c>
      <c r="R19" s="15"/>
      <c r="S19" s="17">
        <f>VLOOKUP(P19,functions!$A$2:$H$69,8,FALSE)</f>
        <v>2</v>
      </c>
      <c r="T19" s="17">
        <f t="shared" ca="1" si="0"/>
        <v>8</v>
      </c>
      <c r="U19" s="18">
        <f ca="1">VLOOKUP(T19,'salary scales'!$A$1:$F$10,S19+1,FALSE)</f>
        <v>1939.17</v>
      </c>
      <c r="V19" s="23">
        <f>VLOOKUP(P19,functions!$A$2:$H$69,5,FALSE)</f>
        <v>1.00064</v>
      </c>
      <c r="X19" s="18">
        <f t="shared" ca="1" si="1"/>
        <v>1940.4110688000001</v>
      </c>
      <c r="Y19" s="18">
        <f t="shared" ca="1" si="2"/>
        <v>155.232885504</v>
      </c>
      <c r="Z19" s="18">
        <f t="shared" ca="1" si="4"/>
        <v>995.87124999999992</v>
      </c>
      <c r="AA19" s="18">
        <f t="shared" ca="1" si="5"/>
        <v>150.38185783200001</v>
      </c>
      <c r="AB19" s="18">
        <f t="shared" ca="1" si="6"/>
        <v>32.986988169600004</v>
      </c>
      <c r="AC19" s="18">
        <f t="shared" ca="1" si="7"/>
        <v>43.465207941119999</v>
      </c>
      <c r="AD19" s="18">
        <f t="shared" ca="1" si="8"/>
        <v>90.229114699199997</v>
      </c>
      <c r="AE19" s="18">
        <f t="shared" ca="1" si="9"/>
        <v>10.478219771520001</v>
      </c>
      <c r="AF19" s="18">
        <f t="shared" ca="1" si="10"/>
        <v>83.745562880000023</v>
      </c>
      <c r="AG19" t="str">
        <f t="shared" si="3"/>
        <v/>
      </c>
    </row>
    <row r="20" spans="1:33" x14ac:dyDescent="0.3">
      <c r="A20" s="2" t="s">
        <v>15</v>
      </c>
      <c r="B20" t="s">
        <v>815</v>
      </c>
      <c r="C20" t="s">
        <v>743</v>
      </c>
      <c r="D20" t="s">
        <v>554</v>
      </c>
      <c r="E20" s="1" t="s">
        <v>410</v>
      </c>
      <c r="F20" s="1" t="s">
        <v>465</v>
      </c>
      <c r="G20" s="7">
        <v>31029</v>
      </c>
      <c r="H20" s="7">
        <v>40784</v>
      </c>
      <c r="I20" s="1" t="s">
        <v>1081</v>
      </c>
      <c r="J20" s="47">
        <v>22</v>
      </c>
      <c r="K20" s="47">
        <v>4</v>
      </c>
      <c r="L20" s="49" t="s">
        <v>1427</v>
      </c>
      <c r="M20" s="6" t="s">
        <v>1283</v>
      </c>
      <c r="N20" s="6" t="s">
        <v>1440</v>
      </c>
      <c r="O20" s="6" t="s">
        <v>1450</v>
      </c>
      <c r="P20" s="12" t="s">
        <v>1053</v>
      </c>
      <c r="Q20" s="15" t="str">
        <f>VLOOKUP(P20,functions!$A$2:$H$69,3,FALSE)</f>
        <v>Production worker</v>
      </c>
      <c r="R20" s="15" t="s">
        <v>1082</v>
      </c>
      <c r="S20" s="17">
        <f>VLOOKUP(P20,functions!$A$2:$H$69,8,FALSE)</f>
        <v>2</v>
      </c>
      <c r="T20" s="17">
        <f t="shared" ca="1" si="0"/>
        <v>7</v>
      </c>
      <c r="U20" s="18">
        <f ca="1">VLOOKUP(T20,'salary scales'!$A$1:$F$10,S20+1,FALSE)</f>
        <v>1939.17</v>
      </c>
      <c r="V20" s="23">
        <f>VLOOKUP(P20,functions!$A$2:$H$69,5,FALSE)</f>
        <v>1.00064</v>
      </c>
      <c r="X20" s="18">
        <f t="shared" ca="1" si="1"/>
        <v>1940.4110688000001</v>
      </c>
      <c r="Y20" s="18">
        <f t="shared" ca="1" si="2"/>
        <v>155.232885504</v>
      </c>
      <c r="Z20" s="18">
        <f t="shared" ca="1" si="4"/>
        <v>995.87124999999992</v>
      </c>
      <c r="AA20" s="18">
        <f t="shared" ca="1" si="5"/>
        <v>150.38185783200001</v>
      </c>
      <c r="AB20" s="18">
        <f t="shared" ca="1" si="6"/>
        <v>32.986988169600004</v>
      </c>
      <c r="AC20" s="18">
        <f t="shared" ca="1" si="7"/>
        <v>43.465207941119999</v>
      </c>
      <c r="AD20" s="18">
        <f t="shared" ca="1" si="8"/>
        <v>90.229114699199997</v>
      </c>
      <c r="AE20" s="18">
        <f t="shared" ca="1" si="9"/>
        <v>10.478219771520001</v>
      </c>
      <c r="AF20" s="18">
        <f t="shared" ca="1" si="10"/>
        <v>83.745562880000023</v>
      </c>
      <c r="AG20" t="str">
        <f t="shared" si="3"/>
        <v/>
      </c>
    </row>
    <row r="21" spans="1:33" x14ac:dyDescent="0.3">
      <c r="A21" s="2" t="s">
        <v>16</v>
      </c>
      <c r="B21" t="s">
        <v>835</v>
      </c>
      <c r="D21" t="s">
        <v>533</v>
      </c>
      <c r="E21" s="1" t="s">
        <v>410</v>
      </c>
      <c r="F21" s="1" t="s">
        <v>465</v>
      </c>
      <c r="G21" s="7">
        <v>27734</v>
      </c>
      <c r="H21" s="7">
        <v>40165</v>
      </c>
      <c r="I21" s="1" t="s">
        <v>1081</v>
      </c>
      <c r="M21" s="6" t="s">
        <v>1281</v>
      </c>
      <c r="N21" s="6" t="s">
        <v>1435</v>
      </c>
      <c r="O21" s="6" t="s">
        <v>1446</v>
      </c>
      <c r="P21" s="12" t="s">
        <v>1053</v>
      </c>
      <c r="Q21" s="15" t="str">
        <f>VLOOKUP(P21,functions!$A$2:$H$69,3,FALSE)</f>
        <v>Production worker</v>
      </c>
      <c r="R21" s="15"/>
      <c r="S21" s="17">
        <f>VLOOKUP(P21,functions!$A$2:$H$69,8,FALSE)</f>
        <v>2</v>
      </c>
      <c r="T21" s="17">
        <f t="shared" ca="1" si="0"/>
        <v>9</v>
      </c>
      <c r="U21" s="18">
        <f ca="1">VLOOKUP(T21,'salary scales'!$A$1:$F$10,S21+1,FALSE)</f>
        <v>1939.17</v>
      </c>
      <c r="V21" s="23">
        <f>VLOOKUP(P21,functions!$A$2:$H$69,5,FALSE)</f>
        <v>1.00064</v>
      </c>
      <c r="X21" s="18">
        <f t="shared" ca="1" si="1"/>
        <v>1940.4110688000001</v>
      </c>
      <c r="Y21" s="18">
        <f t="shared" ca="1" si="2"/>
        <v>155.232885504</v>
      </c>
      <c r="Z21" s="18">
        <f t="shared" ca="1" si="4"/>
        <v>995.87124999999992</v>
      </c>
      <c r="AA21" s="18">
        <f t="shared" ca="1" si="5"/>
        <v>150.38185783200001</v>
      </c>
      <c r="AB21" s="18">
        <f t="shared" ca="1" si="6"/>
        <v>32.986988169600004</v>
      </c>
      <c r="AC21" s="18">
        <f t="shared" ca="1" si="7"/>
        <v>43.465207941119999</v>
      </c>
      <c r="AD21" s="18">
        <f t="shared" ca="1" si="8"/>
        <v>90.229114699199997</v>
      </c>
      <c r="AE21" s="18">
        <f t="shared" ca="1" si="9"/>
        <v>10.478219771520001</v>
      </c>
      <c r="AF21" s="18">
        <f t="shared" ca="1" si="10"/>
        <v>83.745562880000023</v>
      </c>
      <c r="AG21" t="str">
        <f t="shared" si="3"/>
        <v/>
      </c>
    </row>
    <row r="22" spans="1:33" x14ac:dyDescent="0.3">
      <c r="A22" s="2" t="s">
        <v>17</v>
      </c>
      <c r="B22" t="s">
        <v>745</v>
      </c>
      <c r="D22" t="s">
        <v>658</v>
      </c>
      <c r="E22" s="1" t="s">
        <v>1467</v>
      </c>
      <c r="F22" s="1" t="s">
        <v>465</v>
      </c>
      <c r="G22" s="7">
        <v>24969</v>
      </c>
      <c r="H22" s="7">
        <v>40350</v>
      </c>
      <c r="I22" s="1" t="s">
        <v>1420</v>
      </c>
      <c r="J22" s="47">
        <v>1</v>
      </c>
      <c r="K22" s="47">
        <v>1</v>
      </c>
      <c r="L22" s="49" t="s">
        <v>1422</v>
      </c>
      <c r="M22" s="6" t="s">
        <v>1281</v>
      </c>
      <c r="N22" s="6" t="s">
        <v>1403</v>
      </c>
      <c r="O22" s="6" t="s">
        <v>1343</v>
      </c>
      <c r="P22" s="12" t="s">
        <v>1023</v>
      </c>
      <c r="Q22" s="15" t="str">
        <f>VLOOKUP(P22,functions!$A$2:$H$69,3,FALSE)</f>
        <v>Executive secretary</v>
      </c>
      <c r="R22" s="15"/>
      <c r="S22" s="17">
        <f>VLOOKUP(P22,functions!$A$2:$H$69,8,FALSE)</f>
        <v>1</v>
      </c>
      <c r="T22" s="17">
        <f t="shared" ca="1" si="0"/>
        <v>8</v>
      </c>
      <c r="U22" s="18">
        <f ca="1">VLOOKUP(T22,'salary scales'!$A$1:$F$10,S22+1,FALSE)</f>
        <v>1861.13</v>
      </c>
      <c r="V22" s="23">
        <f>VLOOKUP(P22,functions!$A$2:$H$69,5,FALSE)</f>
        <v>1</v>
      </c>
      <c r="X22" s="18">
        <f t="shared" ca="1" si="1"/>
        <v>1861.13</v>
      </c>
      <c r="Y22" s="18">
        <f t="shared" ca="1" si="2"/>
        <v>148.8904</v>
      </c>
      <c r="Z22" s="18">
        <f t="shared" ca="1" si="4"/>
        <v>995.87124999999992</v>
      </c>
      <c r="AA22" s="18">
        <f t="shared" ca="1" si="5"/>
        <v>144.23757500000002</v>
      </c>
      <c r="AB22" s="18">
        <f t="shared" ca="1" si="6"/>
        <v>31.639210000000006</v>
      </c>
      <c r="AC22" s="18">
        <f t="shared" ca="1" si="7"/>
        <v>41.689312000000001</v>
      </c>
      <c r="AD22" s="18">
        <f t="shared" ca="1" si="8"/>
        <v>86.542545000000004</v>
      </c>
      <c r="AE22" s="18">
        <f t="shared" ca="1" si="9"/>
        <v>10.050102000000001</v>
      </c>
      <c r="AF22" s="18">
        <f t="shared" ca="1" si="10"/>
        <v>75.888000000000019</v>
      </c>
      <c r="AG22" t="str">
        <f t="shared" si="3"/>
        <v/>
      </c>
    </row>
    <row r="23" spans="1:33" x14ac:dyDescent="0.3">
      <c r="A23" s="2" t="s">
        <v>18</v>
      </c>
      <c r="B23" t="s">
        <v>745</v>
      </c>
      <c r="D23" t="s">
        <v>437</v>
      </c>
      <c r="E23" s="1" t="s">
        <v>410</v>
      </c>
      <c r="F23" s="1" t="s">
        <v>465</v>
      </c>
      <c r="G23" s="7">
        <v>26931</v>
      </c>
      <c r="H23" s="7">
        <v>41282</v>
      </c>
      <c r="I23" s="1" t="s">
        <v>1081</v>
      </c>
      <c r="M23" s="6" t="s">
        <v>1281</v>
      </c>
      <c r="N23" s="6" t="s">
        <v>1435</v>
      </c>
      <c r="O23" s="6" t="s">
        <v>1446</v>
      </c>
      <c r="P23" s="12" t="s">
        <v>1053</v>
      </c>
      <c r="Q23" s="15" t="str">
        <f>VLOOKUP(P23,functions!$A$2:$H$69,3,FALSE)</f>
        <v>Production worker</v>
      </c>
      <c r="R23" s="15" t="s">
        <v>1082</v>
      </c>
      <c r="S23" s="17">
        <f>VLOOKUP(P23,functions!$A$2:$H$69,8,FALSE)</f>
        <v>2</v>
      </c>
      <c r="T23" s="17">
        <f t="shared" ca="1" si="0"/>
        <v>5</v>
      </c>
      <c r="U23" s="18">
        <f ca="1">VLOOKUP(T23,'salary scales'!$A$1:$F$10,S23+1,FALSE)</f>
        <v>1899.07</v>
      </c>
      <c r="V23" s="23">
        <f>VLOOKUP(P23,functions!$A$2:$H$69,5,FALSE)</f>
        <v>1.00064</v>
      </c>
      <c r="X23" s="18">
        <f t="shared" ca="1" si="1"/>
        <v>1900.2854047999999</v>
      </c>
      <c r="Y23" s="18">
        <f t="shared" ca="1" si="2"/>
        <v>152.022832384</v>
      </c>
      <c r="Z23" s="18">
        <f t="shared" ca="1" si="4"/>
        <v>995.87124999999992</v>
      </c>
      <c r="AA23" s="18">
        <f t="shared" ca="1" si="5"/>
        <v>147.27211887199999</v>
      </c>
      <c r="AB23" s="18">
        <f t="shared" ca="1" si="6"/>
        <v>32.304851881600001</v>
      </c>
      <c r="AC23" s="18">
        <f t="shared" ca="1" si="7"/>
        <v>42.566393067519996</v>
      </c>
      <c r="AD23" s="18">
        <f t="shared" ca="1" si="8"/>
        <v>88.363271323199996</v>
      </c>
      <c r="AE23" s="18">
        <f t="shared" ca="1" si="9"/>
        <v>10.261541185920001</v>
      </c>
      <c r="AF23" s="18">
        <f t="shared" ca="1" si="10"/>
        <v>79.732996479999997</v>
      </c>
      <c r="AG23" t="str">
        <f t="shared" si="3"/>
        <v/>
      </c>
    </row>
    <row r="24" spans="1:33" x14ac:dyDescent="0.3">
      <c r="A24" s="2" t="s">
        <v>19</v>
      </c>
      <c r="B24" t="s">
        <v>984</v>
      </c>
      <c r="D24" t="s">
        <v>591</v>
      </c>
      <c r="E24" s="1" t="s">
        <v>410</v>
      </c>
      <c r="F24" s="1" t="s">
        <v>465</v>
      </c>
      <c r="G24" s="7">
        <v>29631</v>
      </c>
      <c r="H24" s="7">
        <v>41040</v>
      </c>
      <c r="I24" s="1" t="s">
        <v>1081</v>
      </c>
      <c r="M24" s="6" t="s">
        <v>1281</v>
      </c>
      <c r="N24" s="6" t="s">
        <v>1334</v>
      </c>
      <c r="O24" s="6" t="s">
        <v>1277</v>
      </c>
      <c r="P24" s="12" t="s">
        <v>1028</v>
      </c>
      <c r="Q24" s="15" t="str">
        <f>VLOOKUP(P24,functions!$A$2:$H$69,3,FALSE)</f>
        <v>Purchaser machines</v>
      </c>
      <c r="R24" s="15"/>
      <c r="S24" s="17">
        <f>VLOOKUP(P24,functions!$A$2:$H$69,8,FALSE)</f>
        <v>2</v>
      </c>
      <c r="T24" s="17">
        <f t="shared" ca="1" si="0"/>
        <v>6</v>
      </c>
      <c r="U24" s="18">
        <f ca="1">VLOOKUP(T24,'salary scales'!$A$1:$F$10,S24+1,FALSE)</f>
        <v>1939.17</v>
      </c>
      <c r="V24" s="23">
        <f>VLOOKUP(P24,functions!$A$2:$H$69,5,FALSE)</f>
        <v>1</v>
      </c>
      <c r="X24" s="18">
        <f t="shared" ca="1" si="1"/>
        <v>1939.17</v>
      </c>
      <c r="Y24" s="18">
        <f t="shared" ca="1" si="2"/>
        <v>155.1336</v>
      </c>
      <c r="Z24" s="18">
        <f t="shared" ca="1" si="4"/>
        <v>995.87124999999992</v>
      </c>
      <c r="AA24" s="18">
        <f t="shared" ca="1" si="5"/>
        <v>150.285675</v>
      </c>
      <c r="AB24" s="18">
        <f t="shared" ca="1" si="6"/>
        <v>32.965890000000002</v>
      </c>
      <c r="AC24" s="18">
        <f t="shared" ca="1" si="7"/>
        <v>43.437407999999998</v>
      </c>
      <c r="AD24" s="18">
        <f t="shared" ca="1" si="8"/>
        <v>90.171405000000007</v>
      </c>
      <c r="AE24" s="18">
        <f t="shared" ca="1" si="9"/>
        <v>10.471518000000001</v>
      </c>
      <c r="AF24" s="18">
        <f t="shared" ca="1" si="10"/>
        <v>83.692000000000007</v>
      </c>
      <c r="AG24" t="str">
        <f t="shared" si="3"/>
        <v/>
      </c>
    </row>
    <row r="25" spans="1:33" x14ac:dyDescent="0.3">
      <c r="A25" s="2" t="s">
        <v>20</v>
      </c>
      <c r="B25" t="s">
        <v>745</v>
      </c>
      <c r="D25" t="s">
        <v>592</v>
      </c>
      <c r="E25" s="1" t="s">
        <v>410</v>
      </c>
      <c r="F25" s="1" t="s">
        <v>465</v>
      </c>
      <c r="G25" s="7">
        <v>31580</v>
      </c>
      <c r="H25" s="7">
        <v>40877</v>
      </c>
      <c r="I25" s="1" t="s">
        <v>1081</v>
      </c>
      <c r="J25" s="47">
        <v>1</v>
      </c>
      <c r="K25" s="47">
        <v>1</v>
      </c>
      <c r="L25" s="49" t="s">
        <v>1423</v>
      </c>
      <c r="M25" s="6" t="s">
        <v>1281</v>
      </c>
      <c r="N25" s="6" t="s">
        <v>1405</v>
      </c>
      <c r="O25" s="6" t="s">
        <v>1451</v>
      </c>
      <c r="P25" s="12" t="s">
        <v>1033</v>
      </c>
      <c r="Q25" s="15" t="str">
        <f>VLOOKUP(P25,functions!$A$2:$H$69,3,FALSE)</f>
        <v>Logistics employee facility</v>
      </c>
      <c r="R25" s="15"/>
      <c r="S25" s="17">
        <f>VLOOKUP(P25,functions!$A$2:$H$69,8,FALSE)</f>
        <v>1</v>
      </c>
      <c r="T25" s="17">
        <f t="shared" ca="1" si="0"/>
        <v>7</v>
      </c>
      <c r="U25" s="18">
        <f ca="1">VLOOKUP(T25,'salary scales'!$A$1:$F$10,S25+1,FALSE)</f>
        <v>1861.13</v>
      </c>
      <c r="V25" s="23">
        <f>VLOOKUP(P25,functions!$A$2:$H$69,5,FALSE)</f>
        <v>1</v>
      </c>
      <c r="X25" s="18">
        <f t="shared" ca="1" si="1"/>
        <v>1861.13</v>
      </c>
      <c r="Y25" s="18">
        <f t="shared" ca="1" si="2"/>
        <v>148.8904</v>
      </c>
      <c r="Z25" s="18">
        <f t="shared" ca="1" si="4"/>
        <v>995.87124999999992</v>
      </c>
      <c r="AA25" s="18">
        <f t="shared" ca="1" si="5"/>
        <v>144.23757500000002</v>
      </c>
      <c r="AB25" s="18">
        <f t="shared" ca="1" si="6"/>
        <v>31.639210000000006</v>
      </c>
      <c r="AC25" s="18">
        <f t="shared" ca="1" si="7"/>
        <v>41.689312000000001</v>
      </c>
      <c r="AD25" s="18">
        <f t="shared" ca="1" si="8"/>
        <v>86.542545000000004</v>
      </c>
      <c r="AE25" s="18">
        <f t="shared" ca="1" si="9"/>
        <v>10.050102000000001</v>
      </c>
      <c r="AF25" s="18">
        <f t="shared" ca="1" si="10"/>
        <v>75.888000000000019</v>
      </c>
      <c r="AG25" t="str">
        <f t="shared" si="3"/>
        <v/>
      </c>
    </row>
    <row r="26" spans="1:33" x14ac:dyDescent="0.3">
      <c r="A26" s="2" t="s">
        <v>21</v>
      </c>
      <c r="B26" t="s">
        <v>975</v>
      </c>
      <c r="C26" t="s">
        <v>743</v>
      </c>
      <c r="D26" t="s">
        <v>643</v>
      </c>
      <c r="E26" s="1" t="s">
        <v>410</v>
      </c>
      <c r="F26" s="1" t="s">
        <v>465</v>
      </c>
      <c r="G26" s="7">
        <v>19954</v>
      </c>
      <c r="H26" s="7">
        <v>39930</v>
      </c>
      <c r="I26" s="1" t="s">
        <v>1081</v>
      </c>
      <c r="M26" s="6" t="s">
        <v>1281</v>
      </c>
      <c r="N26" s="6" t="s">
        <v>1334</v>
      </c>
      <c r="O26" s="6" t="s">
        <v>1452</v>
      </c>
      <c r="P26" s="12" t="s">
        <v>1027</v>
      </c>
      <c r="Q26" s="15" t="str">
        <f>VLOOKUP(P26,functions!$A$2:$H$69,3,FALSE)</f>
        <v>Purchaser raw materials</v>
      </c>
      <c r="R26" s="15"/>
      <c r="S26" s="17">
        <f>VLOOKUP(P26,functions!$A$2:$H$69,8,FALSE)</f>
        <v>2</v>
      </c>
      <c r="T26" s="17">
        <f t="shared" ca="1" si="0"/>
        <v>9</v>
      </c>
      <c r="U26" s="18">
        <f ca="1">VLOOKUP(T26,'salary scales'!$A$1:$F$10,S26+1,FALSE)</f>
        <v>1939.17</v>
      </c>
      <c r="V26" s="23">
        <f>VLOOKUP(P26,functions!$A$2:$H$69,5,FALSE)</f>
        <v>1</v>
      </c>
      <c r="X26" s="18">
        <f t="shared" ca="1" si="1"/>
        <v>1939.17</v>
      </c>
      <c r="Y26" s="18">
        <f t="shared" ca="1" si="2"/>
        <v>155.1336</v>
      </c>
      <c r="Z26" s="18">
        <f t="shared" ca="1" si="4"/>
        <v>995.87124999999992</v>
      </c>
      <c r="AA26" s="18">
        <f t="shared" ca="1" si="5"/>
        <v>150.285675</v>
      </c>
      <c r="AB26" s="18">
        <f t="shared" ca="1" si="6"/>
        <v>32.965890000000002</v>
      </c>
      <c r="AC26" s="18">
        <f t="shared" ca="1" si="7"/>
        <v>43.437407999999998</v>
      </c>
      <c r="AD26" s="18">
        <f t="shared" ca="1" si="8"/>
        <v>90.171405000000007</v>
      </c>
      <c r="AE26" s="18">
        <f t="shared" ca="1" si="9"/>
        <v>10.471518000000001</v>
      </c>
      <c r="AF26" s="18">
        <f t="shared" ca="1" si="10"/>
        <v>83.692000000000007</v>
      </c>
      <c r="AG26" t="str">
        <f t="shared" si="3"/>
        <v/>
      </c>
    </row>
    <row r="27" spans="1:33" x14ac:dyDescent="0.3">
      <c r="A27" s="2" t="s">
        <v>22</v>
      </c>
      <c r="B27" s="13" t="s">
        <v>921</v>
      </c>
      <c r="D27" t="s">
        <v>462</v>
      </c>
      <c r="E27" s="1" t="s">
        <v>410</v>
      </c>
      <c r="F27" s="1" t="s">
        <v>466</v>
      </c>
      <c r="G27" s="7">
        <v>27903</v>
      </c>
      <c r="H27" s="7">
        <v>41384</v>
      </c>
      <c r="I27" s="1" t="s">
        <v>1081</v>
      </c>
      <c r="J27" s="47">
        <v>10</v>
      </c>
      <c r="K27" s="47">
        <v>4</v>
      </c>
      <c r="L27" s="49" t="s">
        <v>1291</v>
      </c>
      <c r="M27" s="6" t="s">
        <v>1283</v>
      </c>
      <c r="N27" s="6" t="s">
        <v>1440</v>
      </c>
      <c r="O27" s="6" t="s">
        <v>1450</v>
      </c>
      <c r="P27" s="12" t="s">
        <v>1054</v>
      </c>
      <c r="Q27" s="15" t="str">
        <f>VLOOKUP(P27,functions!$A$2:$H$69,3,FALSE)</f>
        <v>Production assistant</v>
      </c>
      <c r="R27" s="15"/>
      <c r="S27" s="17">
        <f>VLOOKUP(P27,functions!$A$2:$H$69,8,FALSE)</f>
        <v>1</v>
      </c>
      <c r="T27" s="17">
        <f t="shared" ca="1" si="0"/>
        <v>5</v>
      </c>
      <c r="U27" s="18">
        <f ca="1">VLOOKUP(T27,'salary scales'!$A$1:$F$10,S27+1,FALSE)</f>
        <v>1829.7</v>
      </c>
      <c r="V27" s="23">
        <f>VLOOKUP(P27,functions!$A$2:$H$69,5,FALSE)</f>
        <v>1.00064</v>
      </c>
      <c r="X27" s="18">
        <f t="shared" ca="1" si="1"/>
        <v>1830.8710080000001</v>
      </c>
      <c r="Y27" s="18">
        <f t="shared" ca="1" si="2"/>
        <v>146.46968064000001</v>
      </c>
      <c r="Z27" s="18">
        <f t="shared" ca="1" si="4"/>
        <v>995.87124999999992</v>
      </c>
      <c r="AA27" s="18">
        <f t="shared" ca="1" si="5"/>
        <v>141.89250312000001</v>
      </c>
      <c r="AB27" s="18">
        <f t="shared" ca="1" si="6"/>
        <v>31.124807136000005</v>
      </c>
      <c r="AC27" s="18">
        <f t="shared" ca="1" si="7"/>
        <v>41.011510579199999</v>
      </c>
      <c r="AD27" s="18">
        <f t="shared" ca="1" si="8"/>
        <v>85.135501872000006</v>
      </c>
      <c r="AE27" s="18">
        <f t="shared" ca="1" si="9"/>
        <v>9.8867034432000001</v>
      </c>
      <c r="AF27" s="18">
        <f t="shared" ca="1" si="10"/>
        <v>72.791556800000009</v>
      </c>
      <c r="AG27" t="str">
        <f t="shared" si="3"/>
        <v/>
      </c>
    </row>
    <row r="28" spans="1:33" x14ac:dyDescent="0.3">
      <c r="A28" s="2" t="s">
        <v>23</v>
      </c>
      <c r="B28" t="s">
        <v>737</v>
      </c>
      <c r="C28" t="s">
        <v>739</v>
      </c>
      <c r="D28" t="s">
        <v>653</v>
      </c>
      <c r="E28" s="1" t="s">
        <v>1467</v>
      </c>
      <c r="F28" s="1" t="s">
        <v>465</v>
      </c>
      <c r="G28" s="7">
        <v>22668</v>
      </c>
      <c r="H28" s="7">
        <v>41445</v>
      </c>
      <c r="I28" s="1" t="s">
        <v>1081</v>
      </c>
      <c r="M28" s="6" t="s">
        <v>1281</v>
      </c>
      <c r="N28" s="6" t="s">
        <v>1335</v>
      </c>
      <c r="O28" s="6" t="s">
        <v>1453</v>
      </c>
      <c r="P28" s="12" t="s">
        <v>1019</v>
      </c>
      <c r="Q28" s="15" t="str">
        <f>VLOOKUP(P28,functions!$A$2:$H$69,3,FALSE)</f>
        <v>Sales employee field service</v>
      </c>
      <c r="R28" s="15"/>
      <c r="S28" s="17">
        <f>VLOOKUP(P28,functions!$A$2:$H$69,8,FALSE)</f>
        <v>3</v>
      </c>
      <c r="T28" s="17">
        <f t="shared" ca="1" si="0"/>
        <v>5</v>
      </c>
      <c r="U28" s="18">
        <f ca="1">VLOOKUP(T28,'salary scales'!$A$1:$F$10,S28+1,FALSE)</f>
        <v>1975.67</v>
      </c>
      <c r="V28" s="23">
        <f>VLOOKUP(P28,functions!$A$2:$H$69,5,FALSE)</f>
        <v>1</v>
      </c>
      <c r="X28" s="18">
        <f t="shared" ca="1" si="1"/>
        <v>1975.67</v>
      </c>
      <c r="Y28" s="18">
        <f t="shared" ca="1" si="2"/>
        <v>158.05360000000002</v>
      </c>
      <c r="Z28" s="18">
        <f t="shared" ca="1" si="4"/>
        <v>995.87124999999992</v>
      </c>
      <c r="AA28" s="18">
        <f t="shared" ca="1" si="5"/>
        <v>153.11442500000001</v>
      </c>
      <c r="AB28" s="18">
        <f t="shared" ca="1" si="6"/>
        <v>33.586390000000002</v>
      </c>
      <c r="AC28" s="18">
        <f t="shared" ca="1" si="7"/>
        <v>44.255008000000004</v>
      </c>
      <c r="AD28" s="18">
        <f t="shared" ca="1" si="8"/>
        <v>91.868655000000004</v>
      </c>
      <c r="AE28" s="18">
        <f t="shared" ca="1" si="9"/>
        <v>10.668618</v>
      </c>
      <c r="AF28" s="18">
        <f t="shared" ca="1" si="10"/>
        <v>87.342000000000013</v>
      </c>
      <c r="AG28">
        <f t="shared" si="3"/>
        <v>1</v>
      </c>
    </row>
    <row r="29" spans="1:33" x14ac:dyDescent="0.3">
      <c r="A29" s="2" t="s">
        <v>24</v>
      </c>
      <c r="B29" t="s">
        <v>737</v>
      </c>
      <c r="C29" t="s">
        <v>741</v>
      </c>
      <c r="D29" t="s">
        <v>688</v>
      </c>
      <c r="E29" s="1" t="s">
        <v>1467</v>
      </c>
      <c r="F29" s="1" t="s">
        <v>465</v>
      </c>
      <c r="G29" s="7">
        <v>30409</v>
      </c>
      <c r="H29" s="7">
        <v>40003</v>
      </c>
      <c r="I29" s="1" t="s">
        <v>1081</v>
      </c>
      <c r="M29" s="6" t="s">
        <v>1283</v>
      </c>
      <c r="N29" s="6" t="s">
        <v>1405</v>
      </c>
      <c r="O29" s="6" t="s">
        <v>1444</v>
      </c>
      <c r="P29" s="12" t="s">
        <v>1078</v>
      </c>
      <c r="Q29" s="15" t="str">
        <f>VLOOKUP(P29,functions!$A$2:$H$69,3,FALSE)</f>
        <v>Receptionist</v>
      </c>
      <c r="R29" s="15"/>
      <c r="S29" s="17">
        <f>VLOOKUP(P29,functions!$A$2:$H$69,8,FALSE)</f>
        <v>2</v>
      </c>
      <c r="T29" s="17">
        <f t="shared" ca="1" si="0"/>
        <v>9</v>
      </c>
      <c r="U29" s="18">
        <f ca="1">VLOOKUP(T29,'salary scales'!$A$1:$F$10,S29+1,FALSE)</f>
        <v>1939.17</v>
      </c>
      <c r="V29" s="23">
        <f>VLOOKUP(P29,functions!$A$2:$H$69,5,FALSE)</f>
        <v>0.8</v>
      </c>
      <c r="X29" s="18">
        <f t="shared" ca="1" si="1"/>
        <v>1551.3360000000002</v>
      </c>
      <c r="Y29" s="18">
        <f t="shared" ca="1" si="2"/>
        <v>124.10688000000002</v>
      </c>
      <c r="Z29" s="18">
        <f t="shared" ca="1" si="4"/>
        <v>995.87124999999992</v>
      </c>
      <c r="AA29" s="18">
        <f t="shared" ca="1" si="5"/>
        <v>120.22854000000002</v>
      </c>
      <c r="AB29" s="18">
        <f t="shared" ca="1" si="6"/>
        <v>26.372712000000007</v>
      </c>
      <c r="AC29" s="18">
        <f t="shared" ca="1" si="7"/>
        <v>34.749926400000007</v>
      </c>
      <c r="AD29" s="18">
        <f t="shared" ca="1" si="8"/>
        <v>72.137124000000014</v>
      </c>
      <c r="AE29" s="18">
        <f t="shared" ca="1" si="9"/>
        <v>8.3772144000000015</v>
      </c>
      <c r="AF29" s="18">
        <f t="shared" ca="1" si="10"/>
        <v>66.953600000000023</v>
      </c>
      <c r="AG29" t="str">
        <f t="shared" si="3"/>
        <v/>
      </c>
    </row>
    <row r="30" spans="1:33" x14ac:dyDescent="0.3">
      <c r="A30" s="2" t="s">
        <v>25</v>
      </c>
      <c r="B30" t="s">
        <v>737</v>
      </c>
      <c r="C30" t="s">
        <v>738</v>
      </c>
      <c r="D30" t="s">
        <v>413</v>
      </c>
      <c r="E30" s="1" t="s">
        <v>410</v>
      </c>
      <c r="F30" s="1" t="s">
        <v>465</v>
      </c>
      <c r="G30" s="7">
        <v>24064</v>
      </c>
      <c r="H30" s="7">
        <v>39971</v>
      </c>
      <c r="I30" s="1" t="s">
        <v>1081</v>
      </c>
      <c r="M30" s="6" t="s">
        <v>1281</v>
      </c>
      <c r="N30" s="6" t="s">
        <v>1435</v>
      </c>
      <c r="O30" s="6" t="s">
        <v>1443</v>
      </c>
      <c r="P30" s="12" t="s">
        <v>1054</v>
      </c>
      <c r="Q30" s="15" t="str">
        <f>VLOOKUP(P30,functions!$A$2:$H$69,3,FALSE)</f>
        <v>Production assistant</v>
      </c>
      <c r="R30" s="15"/>
      <c r="S30" s="17">
        <f>VLOOKUP(P30,functions!$A$2:$H$69,8,FALSE)</f>
        <v>1</v>
      </c>
      <c r="T30" s="17">
        <f t="shared" ca="1" si="0"/>
        <v>9</v>
      </c>
      <c r="U30" s="18">
        <f ca="1">VLOOKUP(T30,'salary scales'!$A$1:$F$10,S30+1,FALSE)</f>
        <v>1861.13</v>
      </c>
      <c r="V30" s="23">
        <f>VLOOKUP(P30,functions!$A$2:$H$69,5,FALSE)</f>
        <v>1.00064</v>
      </c>
      <c r="X30" s="18">
        <f t="shared" ca="1" si="1"/>
        <v>1862.3211232000001</v>
      </c>
      <c r="Y30" s="18">
        <f t="shared" ca="1" si="2"/>
        <v>148.98568985600002</v>
      </c>
      <c r="Z30" s="18">
        <f t="shared" ca="1" si="4"/>
        <v>995.87124999999992</v>
      </c>
      <c r="AA30" s="18">
        <f t="shared" ca="1" si="5"/>
        <v>144.32988704800002</v>
      </c>
      <c r="AB30" s="18">
        <f t="shared" ca="1" si="6"/>
        <v>31.659459094400002</v>
      </c>
      <c r="AC30" s="18">
        <f t="shared" ca="1" si="7"/>
        <v>41.715993159680004</v>
      </c>
      <c r="AD30" s="18">
        <f t="shared" ca="1" si="8"/>
        <v>86.597932228800005</v>
      </c>
      <c r="AE30" s="18">
        <f t="shared" ca="1" si="9"/>
        <v>10.056534065280001</v>
      </c>
      <c r="AF30" s="18">
        <f t="shared" ca="1" si="10"/>
        <v>75.936568320000021</v>
      </c>
      <c r="AG30" t="str">
        <f t="shared" si="3"/>
        <v/>
      </c>
    </row>
    <row r="31" spans="1:33" x14ac:dyDescent="0.3">
      <c r="A31" s="2" t="s">
        <v>26</v>
      </c>
      <c r="B31" t="s">
        <v>737</v>
      </c>
      <c r="C31" t="s">
        <v>738</v>
      </c>
      <c r="D31" t="s">
        <v>651</v>
      </c>
      <c r="E31" s="1" t="s">
        <v>1467</v>
      </c>
      <c r="F31" s="1" t="s">
        <v>465</v>
      </c>
      <c r="G31" s="7">
        <v>29954</v>
      </c>
      <c r="H31" s="7">
        <v>40702</v>
      </c>
      <c r="I31" s="1" t="s">
        <v>1081</v>
      </c>
      <c r="J31" s="47">
        <v>5</v>
      </c>
      <c r="K31" s="47">
        <v>2</v>
      </c>
      <c r="L31" s="49" t="s">
        <v>1424</v>
      </c>
      <c r="M31" s="6" t="s">
        <v>1281</v>
      </c>
      <c r="N31" s="6" t="s">
        <v>1435</v>
      </c>
      <c r="O31" s="6" t="s">
        <v>1446</v>
      </c>
      <c r="P31" s="12" t="s">
        <v>1054</v>
      </c>
      <c r="Q31" s="15" t="str">
        <f>VLOOKUP(P31,functions!$A$2:$H$69,3,FALSE)</f>
        <v>Production assistant</v>
      </c>
      <c r="R31" s="15"/>
      <c r="S31" s="17">
        <f>VLOOKUP(P31,functions!$A$2:$H$69,8,FALSE)</f>
        <v>1</v>
      </c>
      <c r="T31" s="17">
        <f t="shared" ca="1" si="0"/>
        <v>7</v>
      </c>
      <c r="U31" s="18">
        <f ca="1">VLOOKUP(T31,'salary scales'!$A$1:$F$10,S31+1,FALSE)</f>
        <v>1861.13</v>
      </c>
      <c r="V31" s="23">
        <f>VLOOKUP(P31,functions!$A$2:$H$69,5,FALSE)</f>
        <v>1.00064</v>
      </c>
      <c r="X31" s="18">
        <f t="shared" ca="1" si="1"/>
        <v>1862.3211232000001</v>
      </c>
      <c r="Y31" s="18">
        <f t="shared" ca="1" si="2"/>
        <v>148.98568985600002</v>
      </c>
      <c r="Z31" s="18">
        <f t="shared" ca="1" si="4"/>
        <v>995.87124999999992</v>
      </c>
      <c r="AA31" s="18">
        <f t="shared" ca="1" si="5"/>
        <v>144.32988704800002</v>
      </c>
      <c r="AB31" s="18">
        <f t="shared" ca="1" si="6"/>
        <v>31.659459094400002</v>
      </c>
      <c r="AC31" s="18">
        <f t="shared" ca="1" si="7"/>
        <v>41.715993159680004</v>
      </c>
      <c r="AD31" s="18">
        <f t="shared" ca="1" si="8"/>
        <v>86.597932228800005</v>
      </c>
      <c r="AE31" s="18">
        <f t="shared" ca="1" si="9"/>
        <v>10.056534065280001</v>
      </c>
      <c r="AF31" s="18">
        <f t="shared" ca="1" si="10"/>
        <v>75.936568320000021</v>
      </c>
      <c r="AG31" t="str">
        <f t="shared" si="3"/>
        <v/>
      </c>
    </row>
    <row r="32" spans="1:33" x14ac:dyDescent="0.3">
      <c r="A32" s="2" t="s">
        <v>27</v>
      </c>
      <c r="B32" t="s">
        <v>985</v>
      </c>
      <c r="C32" t="s">
        <v>740</v>
      </c>
      <c r="D32" t="s">
        <v>652</v>
      </c>
      <c r="E32" s="1" t="s">
        <v>1467</v>
      </c>
      <c r="F32" s="1" t="s">
        <v>465</v>
      </c>
      <c r="G32" s="7">
        <v>26117</v>
      </c>
      <c r="H32" s="7">
        <v>39409</v>
      </c>
      <c r="I32" s="1" t="s">
        <v>1081</v>
      </c>
      <c r="M32" s="6" t="s">
        <v>1281</v>
      </c>
      <c r="N32" s="6" t="s">
        <v>1403</v>
      </c>
      <c r="O32" s="6" t="s">
        <v>1436</v>
      </c>
      <c r="P32" s="12" t="s">
        <v>1001</v>
      </c>
      <c r="Q32" s="15" t="str">
        <f>VLOOKUP(P32,functions!$A$2:$H$69,3,FALSE)</f>
        <v>Secretary</v>
      </c>
      <c r="R32" s="15"/>
      <c r="S32" s="17">
        <f>VLOOKUP(P32,functions!$A$2:$H$69,8,FALSE)</f>
        <v>2</v>
      </c>
      <c r="T32" s="17">
        <f t="shared" ca="1" si="0"/>
        <v>11</v>
      </c>
      <c r="U32" s="18" t="e">
        <f ca="1">VLOOKUP(T32,'salary scales'!$A$1:$F$10,S32+1,FALSE)</f>
        <v>#N/A</v>
      </c>
      <c r="V32" s="23">
        <f>VLOOKUP(P32,functions!$A$2:$H$69,5,FALSE)</f>
        <v>0.6</v>
      </c>
      <c r="X32" s="18" t="e">
        <f t="shared" ca="1" si="1"/>
        <v>#N/A</v>
      </c>
      <c r="Y32" s="18" t="e">
        <f t="shared" ca="1" si="2"/>
        <v>#N/A</v>
      </c>
      <c r="Z32" s="18" t="e">
        <f t="shared" ca="1" si="4"/>
        <v>#N/A</v>
      </c>
      <c r="AA32" s="18" t="e">
        <f t="shared" ca="1" si="5"/>
        <v>#N/A</v>
      </c>
      <c r="AB32" s="18" t="e">
        <f t="shared" ca="1" si="6"/>
        <v>#N/A</v>
      </c>
      <c r="AC32" s="18" t="e">
        <f t="shared" ca="1" si="7"/>
        <v>#N/A</v>
      </c>
      <c r="AD32" s="18" t="e">
        <f t="shared" ca="1" si="8"/>
        <v>#N/A</v>
      </c>
      <c r="AE32" s="18" t="e">
        <f t="shared" ca="1" si="9"/>
        <v>#N/A</v>
      </c>
      <c r="AF32" s="18" t="e">
        <f t="shared" ca="1" si="10"/>
        <v>#N/A</v>
      </c>
      <c r="AG32" t="str">
        <f t="shared" si="3"/>
        <v/>
      </c>
    </row>
    <row r="33" spans="1:33" x14ac:dyDescent="0.3">
      <c r="A33" s="2" t="s">
        <v>28</v>
      </c>
      <c r="B33" t="s">
        <v>737</v>
      </c>
      <c r="C33" t="s">
        <v>739</v>
      </c>
      <c r="D33" t="s">
        <v>414</v>
      </c>
      <c r="E33" s="1" t="s">
        <v>410</v>
      </c>
      <c r="F33" s="1" t="s">
        <v>465</v>
      </c>
      <c r="G33" s="7">
        <v>27306</v>
      </c>
      <c r="H33" s="7">
        <v>39383</v>
      </c>
      <c r="I33" s="1" t="s">
        <v>1081</v>
      </c>
      <c r="M33" s="6" t="s">
        <v>1281</v>
      </c>
      <c r="N33" s="6" t="s">
        <v>1044</v>
      </c>
      <c r="O33" s="6" t="s">
        <v>1274</v>
      </c>
      <c r="P33" s="12" t="s">
        <v>1014</v>
      </c>
      <c r="Q33" s="15" t="str">
        <f>VLOOKUP(P33,functions!$A$2:$H$69,3,FALSE)</f>
        <v>Graphic designer</v>
      </c>
      <c r="R33" s="15"/>
      <c r="S33" s="17">
        <f>VLOOKUP(P33,functions!$A$2:$H$69,8,FALSE)</f>
        <v>4</v>
      </c>
      <c r="T33" s="17">
        <f t="shared" ca="1" si="0"/>
        <v>11</v>
      </c>
      <c r="U33" s="18" t="e">
        <f ca="1">VLOOKUP(T33,'salary scales'!$A$1:$F$10,S33+1,FALSE)</f>
        <v>#N/A</v>
      </c>
      <c r="V33" s="23">
        <f>VLOOKUP(P33,functions!$A$2:$H$69,5,FALSE)</f>
        <v>1</v>
      </c>
      <c r="X33" s="18" t="e">
        <f t="shared" ca="1" si="1"/>
        <v>#N/A</v>
      </c>
      <c r="Y33" s="18" t="e">
        <f t="shared" ca="1" si="2"/>
        <v>#N/A</v>
      </c>
      <c r="Z33" s="18" t="e">
        <f t="shared" ca="1" si="4"/>
        <v>#N/A</v>
      </c>
      <c r="AA33" s="18" t="e">
        <f t="shared" ca="1" si="5"/>
        <v>#N/A</v>
      </c>
      <c r="AB33" s="18" t="e">
        <f t="shared" ca="1" si="6"/>
        <v>#N/A</v>
      </c>
      <c r="AC33" s="18" t="e">
        <f t="shared" ca="1" si="7"/>
        <v>#N/A</v>
      </c>
      <c r="AD33" s="18" t="e">
        <f t="shared" ca="1" si="8"/>
        <v>#N/A</v>
      </c>
      <c r="AE33" s="18" t="e">
        <f t="shared" ca="1" si="9"/>
        <v>#N/A</v>
      </c>
      <c r="AF33" s="18" t="e">
        <f t="shared" ca="1" si="10"/>
        <v>#N/A</v>
      </c>
      <c r="AG33" t="str">
        <f t="shared" si="3"/>
        <v/>
      </c>
    </row>
    <row r="34" spans="1:33" x14ac:dyDescent="0.3">
      <c r="A34" s="2" t="s">
        <v>29</v>
      </c>
      <c r="B34" t="s">
        <v>794</v>
      </c>
      <c r="D34" t="s">
        <v>453</v>
      </c>
      <c r="E34" s="1" t="s">
        <v>410</v>
      </c>
      <c r="F34" s="1" t="s">
        <v>465</v>
      </c>
      <c r="G34" s="7">
        <v>27517</v>
      </c>
      <c r="H34" s="7">
        <v>41192</v>
      </c>
      <c r="I34" s="1" t="s">
        <v>1081</v>
      </c>
      <c r="M34" s="6" t="s">
        <v>1281</v>
      </c>
      <c r="N34" s="6" t="s">
        <v>1438</v>
      </c>
      <c r="O34" s="6" t="s">
        <v>1448</v>
      </c>
      <c r="P34" s="12" t="s">
        <v>1060</v>
      </c>
      <c r="Q34" s="15" t="str">
        <f>VLOOKUP(P34,functions!$A$2:$H$69,3,FALSE)</f>
        <v>Logistics employee loading and unloading</v>
      </c>
      <c r="R34" s="15"/>
      <c r="S34" s="17">
        <f>VLOOKUP(P34,functions!$A$2:$H$69,8,FALSE)</f>
        <v>1</v>
      </c>
      <c r="T34" s="17">
        <f t="shared" ca="1" si="0"/>
        <v>6</v>
      </c>
      <c r="U34" s="18">
        <f ca="1">VLOOKUP(T34,'salary scales'!$A$1:$F$10,S34+1,FALSE)</f>
        <v>1861.13</v>
      </c>
      <c r="V34" s="23">
        <f>VLOOKUP(P34,functions!$A$2:$H$69,5,FALSE)</f>
        <v>1</v>
      </c>
      <c r="X34" s="18">
        <f t="shared" ca="1" si="1"/>
        <v>1861.13</v>
      </c>
      <c r="Y34" s="18">
        <f t="shared" ca="1" si="2"/>
        <v>148.8904</v>
      </c>
      <c r="Z34" s="18">
        <f t="shared" ca="1" si="4"/>
        <v>995.87124999999992</v>
      </c>
      <c r="AA34" s="18">
        <f t="shared" ca="1" si="5"/>
        <v>144.23757500000002</v>
      </c>
      <c r="AB34" s="18">
        <f t="shared" ca="1" si="6"/>
        <v>31.639210000000006</v>
      </c>
      <c r="AC34" s="18">
        <f t="shared" ca="1" si="7"/>
        <v>41.689312000000001</v>
      </c>
      <c r="AD34" s="18">
        <f t="shared" ca="1" si="8"/>
        <v>86.542545000000004</v>
      </c>
      <c r="AE34" s="18">
        <f t="shared" ca="1" si="9"/>
        <v>10.050102000000001</v>
      </c>
      <c r="AF34" s="18">
        <f t="shared" ca="1" si="10"/>
        <v>75.888000000000019</v>
      </c>
      <c r="AG34" t="str">
        <f t="shared" si="3"/>
        <v/>
      </c>
    </row>
    <row r="35" spans="1:33" x14ac:dyDescent="0.3">
      <c r="A35" s="2" t="s">
        <v>30</v>
      </c>
      <c r="B35" t="s">
        <v>775</v>
      </c>
      <c r="D35" t="s">
        <v>439</v>
      </c>
      <c r="E35" s="1" t="s">
        <v>410</v>
      </c>
      <c r="F35" s="1" t="s">
        <v>465</v>
      </c>
      <c r="G35" s="7">
        <v>25461</v>
      </c>
      <c r="H35" s="7">
        <v>41179</v>
      </c>
      <c r="I35" s="1" t="s">
        <v>1081</v>
      </c>
      <c r="J35" s="47">
        <v>1</v>
      </c>
      <c r="K35" s="47">
        <v>1</v>
      </c>
      <c r="L35" s="49" t="s">
        <v>1422</v>
      </c>
      <c r="M35" s="6" t="s">
        <v>1283</v>
      </c>
      <c r="N35" s="6" t="s">
        <v>1440</v>
      </c>
      <c r="O35" s="6" t="s">
        <v>1450</v>
      </c>
      <c r="P35" s="12" t="s">
        <v>1054</v>
      </c>
      <c r="Q35" s="15" t="str">
        <f>VLOOKUP(P35,functions!$A$2:$H$69,3,FALSE)</f>
        <v>Production assistant</v>
      </c>
      <c r="R35" s="15"/>
      <c r="S35" s="17">
        <f>VLOOKUP(P35,functions!$A$2:$H$69,8,FALSE)</f>
        <v>1</v>
      </c>
      <c r="T35" s="17">
        <f t="shared" ca="1" si="0"/>
        <v>6</v>
      </c>
      <c r="U35" s="18">
        <f ca="1">VLOOKUP(T35,'salary scales'!$A$1:$F$10,S35+1,FALSE)</f>
        <v>1861.13</v>
      </c>
      <c r="V35" s="23">
        <f>VLOOKUP(P35,functions!$A$2:$H$69,5,FALSE)</f>
        <v>1.00064</v>
      </c>
      <c r="X35" s="18">
        <f t="shared" ca="1" si="1"/>
        <v>1862.3211232000001</v>
      </c>
      <c r="Y35" s="18">
        <f t="shared" ca="1" si="2"/>
        <v>148.98568985600002</v>
      </c>
      <c r="Z35" s="18">
        <f t="shared" ca="1" si="4"/>
        <v>995.87124999999992</v>
      </c>
      <c r="AA35" s="18">
        <f t="shared" ca="1" si="5"/>
        <v>144.32988704800002</v>
      </c>
      <c r="AB35" s="18">
        <f t="shared" ca="1" si="6"/>
        <v>31.659459094400002</v>
      </c>
      <c r="AC35" s="18">
        <f t="shared" ca="1" si="7"/>
        <v>41.715993159680004</v>
      </c>
      <c r="AD35" s="18">
        <f t="shared" ca="1" si="8"/>
        <v>86.597932228800005</v>
      </c>
      <c r="AE35" s="18">
        <f t="shared" ca="1" si="9"/>
        <v>10.056534065280001</v>
      </c>
      <c r="AF35" s="18">
        <f t="shared" ca="1" si="10"/>
        <v>75.936568320000021</v>
      </c>
      <c r="AG35" t="str">
        <f t="shared" si="3"/>
        <v/>
      </c>
    </row>
    <row r="36" spans="1:33" x14ac:dyDescent="0.3">
      <c r="A36" s="2" t="s">
        <v>31</v>
      </c>
      <c r="B36" t="s">
        <v>751</v>
      </c>
      <c r="C36" t="s">
        <v>733</v>
      </c>
      <c r="D36" t="s">
        <v>663</v>
      </c>
      <c r="E36" s="1" t="s">
        <v>1467</v>
      </c>
      <c r="F36" s="1" t="s">
        <v>465</v>
      </c>
      <c r="G36" s="7">
        <v>27956</v>
      </c>
      <c r="H36" s="7">
        <v>39743</v>
      </c>
      <c r="I36" s="1" t="s">
        <v>1081</v>
      </c>
      <c r="M36" s="6" t="s">
        <v>1281</v>
      </c>
      <c r="N36" s="6" t="s">
        <v>1438</v>
      </c>
      <c r="O36" s="6" t="s">
        <v>1449</v>
      </c>
      <c r="P36" s="12" t="s">
        <v>1057</v>
      </c>
      <c r="Q36" s="15" t="str">
        <f>VLOOKUP(P36,functions!$A$2:$H$69,3,FALSE)</f>
        <v>Forklift driver</v>
      </c>
      <c r="R36" s="15"/>
      <c r="S36" s="17">
        <f>VLOOKUP(P36,functions!$A$2:$H$69,8,FALSE)</f>
        <v>2</v>
      </c>
      <c r="T36" s="17">
        <f t="shared" ca="1" si="0"/>
        <v>10</v>
      </c>
      <c r="U36" s="18" t="e">
        <f ca="1">VLOOKUP(T36,'salary scales'!$A$1:$F$10,S36+1,FALSE)</f>
        <v>#N/A</v>
      </c>
      <c r="V36" s="23">
        <f>VLOOKUP(P36,functions!$A$2:$H$69,5,FALSE)</f>
        <v>1</v>
      </c>
      <c r="X36" s="18" t="e">
        <f t="shared" ca="1" si="1"/>
        <v>#N/A</v>
      </c>
      <c r="Y36" s="18" t="e">
        <f t="shared" ca="1" si="2"/>
        <v>#N/A</v>
      </c>
      <c r="Z36" s="18" t="e">
        <f t="shared" ca="1" si="4"/>
        <v>#N/A</v>
      </c>
      <c r="AA36" s="18" t="e">
        <f t="shared" ca="1" si="5"/>
        <v>#N/A</v>
      </c>
      <c r="AB36" s="18" t="e">
        <f t="shared" ca="1" si="6"/>
        <v>#N/A</v>
      </c>
      <c r="AC36" s="18" t="e">
        <f t="shared" ca="1" si="7"/>
        <v>#N/A</v>
      </c>
      <c r="AD36" s="18" t="e">
        <f t="shared" ca="1" si="8"/>
        <v>#N/A</v>
      </c>
      <c r="AE36" s="18" t="e">
        <f t="shared" ca="1" si="9"/>
        <v>#N/A</v>
      </c>
      <c r="AF36" s="18" t="e">
        <f t="shared" ca="1" si="10"/>
        <v>#N/A</v>
      </c>
      <c r="AG36" t="str">
        <f t="shared" si="3"/>
        <v/>
      </c>
    </row>
    <row r="37" spans="1:33" x14ac:dyDescent="0.3">
      <c r="A37" s="2" t="s">
        <v>32</v>
      </c>
      <c r="B37" t="s">
        <v>751</v>
      </c>
      <c r="C37" t="s">
        <v>733</v>
      </c>
      <c r="D37" t="s">
        <v>424</v>
      </c>
      <c r="E37" s="1" t="s">
        <v>410</v>
      </c>
      <c r="F37" s="1" t="s">
        <v>465</v>
      </c>
      <c r="G37" s="7">
        <v>28235</v>
      </c>
      <c r="H37" s="7">
        <v>40591</v>
      </c>
      <c r="I37" s="1" t="s">
        <v>1081</v>
      </c>
      <c r="J37" s="47">
        <v>4</v>
      </c>
      <c r="K37" s="47">
        <v>2</v>
      </c>
      <c r="L37" s="49" t="s">
        <v>1424</v>
      </c>
      <c r="M37" s="6" t="s">
        <v>1283</v>
      </c>
      <c r="N37" s="6" t="s">
        <v>1282</v>
      </c>
      <c r="O37" s="6" t="s">
        <v>1448</v>
      </c>
      <c r="P37" s="12" t="s">
        <v>1057</v>
      </c>
      <c r="Q37" s="15" t="str">
        <f>VLOOKUP(P37,functions!$A$2:$H$69,3,FALSE)</f>
        <v>Forklift driver</v>
      </c>
      <c r="R37" s="15"/>
      <c r="S37" s="17">
        <f>VLOOKUP(P37,functions!$A$2:$H$69,8,FALSE)</f>
        <v>2</v>
      </c>
      <c r="T37" s="17">
        <f t="shared" ca="1" si="0"/>
        <v>7</v>
      </c>
      <c r="U37" s="18">
        <f ca="1">VLOOKUP(T37,'salary scales'!$A$1:$F$10,S37+1,FALSE)</f>
        <v>1939.17</v>
      </c>
      <c r="V37" s="23">
        <f>VLOOKUP(P37,functions!$A$2:$H$69,5,FALSE)</f>
        <v>1</v>
      </c>
      <c r="X37" s="18">
        <f t="shared" ca="1" si="1"/>
        <v>1939.17</v>
      </c>
      <c r="Y37" s="18">
        <f t="shared" ca="1" si="2"/>
        <v>155.1336</v>
      </c>
      <c r="Z37" s="18">
        <f t="shared" ca="1" si="4"/>
        <v>995.87124999999992</v>
      </c>
      <c r="AA37" s="18">
        <f t="shared" ca="1" si="5"/>
        <v>150.285675</v>
      </c>
      <c r="AB37" s="18">
        <f t="shared" ca="1" si="6"/>
        <v>32.965890000000002</v>
      </c>
      <c r="AC37" s="18">
        <f t="shared" ca="1" si="7"/>
        <v>43.437407999999998</v>
      </c>
      <c r="AD37" s="18">
        <f t="shared" ca="1" si="8"/>
        <v>90.171405000000007</v>
      </c>
      <c r="AE37" s="18">
        <f t="shared" ca="1" si="9"/>
        <v>10.471518000000001</v>
      </c>
      <c r="AF37" s="18">
        <f t="shared" ca="1" si="10"/>
        <v>83.692000000000007</v>
      </c>
      <c r="AG37" t="str">
        <f t="shared" si="3"/>
        <v/>
      </c>
    </row>
    <row r="38" spans="1:33" x14ac:dyDescent="0.3">
      <c r="A38" s="2" t="s">
        <v>33</v>
      </c>
      <c r="B38" t="s">
        <v>812</v>
      </c>
      <c r="D38" t="s">
        <v>696</v>
      </c>
      <c r="E38" s="1" t="s">
        <v>1467</v>
      </c>
      <c r="F38" s="1" t="s">
        <v>465</v>
      </c>
      <c r="G38" s="7">
        <v>24371</v>
      </c>
      <c r="H38" s="7">
        <v>41145</v>
      </c>
      <c r="I38" s="1" t="s">
        <v>1081</v>
      </c>
      <c r="M38" s="6" t="s">
        <v>1281</v>
      </c>
      <c r="N38" s="6" t="s">
        <v>1278</v>
      </c>
      <c r="O38" s="6" t="s">
        <v>1278</v>
      </c>
      <c r="P38" s="12" t="s">
        <v>1038</v>
      </c>
      <c r="Q38" s="15" t="str">
        <f>VLOOKUP(P38,functions!$A$2:$H$69,3,FALSE)</f>
        <v>Handbook administrator</v>
      </c>
      <c r="R38" s="15"/>
      <c r="S38" s="17">
        <f>VLOOKUP(P38,functions!$A$2:$H$69,8,FALSE)</f>
        <v>2</v>
      </c>
      <c r="T38" s="17">
        <f t="shared" ca="1" si="0"/>
        <v>6</v>
      </c>
      <c r="U38" s="18">
        <f ca="1">VLOOKUP(T38,'salary scales'!$A$1:$F$10,S38+1,FALSE)</f>
        <v>1939.17</v>
      </c>
      <c r="V38" s="23">
        <f>VLOOKUP(P38,functions!$A$2:$H$69,5,FALSE)</f>
        <v>1</v>
      </c>
      <c r="X38" s="18">
        <f t="shared" ca="1" si="1"/>
        <v>1939.17</v>
      </c>
      <c r="Y38" s="18">
        <f t="shared" ca="1" si="2"/>
        <v>155.1336</v>
      </c>
      <c r="Z38" s="18">
        <f t="shared" ca="1" si="4"/>
        <v>995.87124999999992</v>
      </c>
      <c r="AA38" s="18">
        <f t="shared" ca="1" si="5"/>
        <v>150.285675</v>
      </c>
      <c r="AB38" s="18">
        <f t="shared" ca="1" si="6"/>
        <v>32.965890000000002</v>
      </c>
      <c r="AC38" s="18">
        <f t="shared" ca="1" si="7"/>
        <v>43.437407999999998</v>
      </c>
      <c r="AD38" s="18">
        <f t="shared" ca="1" si="8"/>
        <v>90.171405000000007</v>
      </c>
      <c r="AE38" s="18">
        <f t="shared" ca="1" si="9"/>
        <v>10.471518000000001</v>
      </c>
      <c r="AF38" s="18">
        <f t="shared" ca="1" si="10"/>
        <v>83.692000000000007</v>
      </c>
      <c r="AG38" t="str">
        <f t="shared" si="3"/>
        <v/>
      </c>
    </row>
    <row r="39" spans="1:33" x14ac:dyDescent="0.3">
      <c r="A39" s="2" t="s">
        <v>34</v>
      </c>
      <c r="B39" t="s">
        <v>812</v>
      </c>
      <c r="D39" t="s">
        <v>551</v>
      </c>
      <c r="E39" s="1" t="s">
        <v>410</v>
      </c>
      <c r="F39" s="1" t="s">
        <v>465</v>
      </c>
      <c r="G39" s="7">
        <v>30127</v>
      </c>
      <c r="H39" s="7">
        <v>41031</v>
      </c>
      <c r="I39" s="1" t="s">
        <v>1081</v>
      </c>
      <c r="J39" s="47">
        <v>1</v>
      </c>
      <c r="K39" s="47">
        <v>1</v>
      </c>
      <c r="L39" s="49" t="s">
        <v>1422</v>
      </c>
      <c r="M39" s="6" t="s">
        <v>1281</v>
      </c>
      <c r="N39" s="6" t="s">
        <v>1435</v>
      </c>
      <c r="O39" s="6" t="s">
        <v>1446</v>
      </c>
      <c r="P39" s="12" t="s">
        <v>1053</v>
      </c>
      <c r="Q39" s="15" t="str">
        <f>VLOOKUP(P39,functions!$A$2:$H$69,3,FALSE)</f>
        <v>Production worker</v>
      </c>
      <c r="R39" s="15"/>
      <c r="S39" s="17">
        <f>VLOOKUP(P39,functions!$A$2:$H$69,8,FALSE)</f>
        <v>2</v>
      </c>
      <c r="T39" s="17">
        <f t="shared" ca="1" si="0"/>
        <v>6</v>
      </c>
      <c r="U39" s="18">
        <f ca="1">VLOOKUP(T39,'salary scales'!$A$1:$F$10,S39+1,FALSE)</f>
        <v>1939.17</v>
      </c>
      <c r="V39" s="23">
        <f>VLOOKUP(P39,functions!$A$2:$H$69,5,FALSE)</f>
        <v>1.00064</v>
      </c>
      <c r="X39" s="18">
        <f t="shared" ca="1" si="1"/>
        <v>1940.4110688000001</v>
      </c>
      <c r="Y39" s="18">
        <f t="shared" ca="1" si="2"/>
        <v>155.232885504</v>
      </c>
      <c r="Z39" s="18">
        <f t="shared" ca="1" si="4"/>
        <v>995.87124999999992</v>
      </c>
      <c r="AA39" s="18">
        <f t="shared" ca="1" si="5"/>
        <v>150.38185783200001</v>
      </c>
      <c r="AB39" s="18">
        <f t="shared" ca="1" si="6"/>
        <v>32.986988169600004</v>
      </c>
      <c r="AC39" s="18">
        <f t="shared" ca="1" si="7"/>
        <v>43.465207941119999</v>
      </c>
      <c r="AD39" s="18">
        <f t="shared" ca="1" si="8"/>
        <v>90.229114699199997</v>
      </c>
      <c r="AE39" s="18">
        <f t="shared" ca="1" si="9"/>
        <v>10.478219771520001</v>
      </c>
      <c r="AF39" s="18">
        <f t="shared" ca="1" si="10"/>
        <v>83.745562880000023</v>
      </c>
      <c r="AG39" t="str">
        <f t="shared" si="3"/>
        <v/>
      </c>
    </row>
    <row r="40" spans="1:33" x14ac:dyDescent="0.3">
      <c r="A40" s="2" t="s">
        <v>35</v>
      </c>
      <c r="B40" t="s">
        <v>765</v>
      </c>
      <c r="C40" t="s">
        <v>766</v>
      </c>
      <c r="D40" t="s">
        <v>671</v>
      </c>
      <c r="E40" s="1" t="s">
        <v>1467</v>
      </c>
      <c r="F40" s="1" t="s">
        <v>465</v>
      </c>
      <c r="G40" s="7">
        <v>29910</v>
      </c>
      <c r="H40" s="7">
        <v>39713</v>
      </c>
      <c r="I40" s="1" t="s">
        <v>1081</v>
      </c>
      <c r="M40" s="6" t="s">
        <v>1281</v>
      </c>
      <c r="N40" s="6" t="s">
        <v>1438</v>
      </c>
      <c r="O40" s="6" t="s">
        <v>1449</v>
      </c>
      <c r="P40" s="12" t="s">
        <v>1057</v>
      </c>
      <c r="Q40" s="15" t="str">
        <f>VLOOKUP(P40,functions!$A$2:$H$69,3,FALSE)</f>
        <v>Forklift driver</v>
      </c>
      <c r="R40" s="15"/>
      <c r="S40" s="17">
        <f>VLOOKUP(P40,functions!$A$2:$H$69,8,FALSE)</f>
        <v>2</v>
      </c>
      <c r="T40" s="17">
        <f t="shared" ca="1" si="0"/>
        <v>10</v>
      </c>
      <c r="U40" s="18" t="e">
        <f ca="1">VLOOKUP(T40,'salary scales'!$A$1:$F$10,S40+1,FALSE)</f>
        <v>#N/A</v>
      </c>
      <c r="V40" s="23">
        <f>VLOOKUP(P40,functions!$A$2:$H$69,5,FALSE)</f>
        <v>1</v>
      </c>
      <c r="X40" s="18" t="e">
        <f t="shared" ca="1" si="1"/>
        <v>#N/A</v>
      </c>
      <c r="Y40" s="18" t="e">
        <f t="shared" ca="1" si="2"/>
        <v>#N/A</v>
      </c>
      <c r="Z40" s="18" t="e">
        <f t="shared" ca="1" si="4"/>
        <v>#N/A</v>
      </c>
      <c r="AA40" s="18" t="e">
        <f t="shared" ca="1" si="5"/>
        <v>#N/A</v>
      </c>
      <c r="AB40" s="18" t="e">
        <f t="shared" ca="1" si="6"/>
        <v>#N/A</v>
      </c>
      <c r="AC40" s="18" t="e">
        <f t="shared" ca="1" si="7"/>
        <v>#N/A</v>
      </c>
      <c r="AD40" s="18" t="e">
        <f t="shared" ca="1" si="8"/>
        <v>#N/A</v>
      </c>
      <c r="AE40" s="18" t="e">
        <f t="shared" ca="1" si="9"/>
        <v>#N/A</v>
      </c>
      <c r="AF40" s="18" t="e">
        <f t="shared" ca="1" si="10"/>
        <v>#N/A</v>
      </c>
      <c r="AG40" t="str">
        <f t="shared" si="3"/>
        <v/>
      </c>
    </row>
    <row r="41" spans="1:33" x14ac:dyDescent="0.3">
      <c r="A41" s="2" t="s">
        <v>36</v>
      </c>
      <c r="B41" t="s">
        <v>765</v>
      </c>
      <c r="C41" t="s">
        <v>766</v>
      </c>
      <c r="D41" t="s">
        <v>433</v>
      </c>
      <c r="E41" s="1" t="s">
        <v>410</v>
      </c>
      <c r="F41" s="1" t="s">
        <v>465</v>
      </c>
      <c r="G41" s="7">
        <v>21911</v>
      </c>
      <c r="H41" s="7">
        <v>41510</v>
      </c>
      <c r="I41" s="1" t="s">
        <v>1081</v>
      </c>
      <c r="J41" s="47">
        <v>34</v>
      </c>
      <c r="K41" s="47">
        <v>4</v>
      </c>
      <c r="L41" s="49" t="s">
        <v>1291</v>
      </c>
      <c r="M41" s="6" t="s">
        <v>1281</v>
      </c>
      <c r="N41" s="6" t="s">
        <v>1041</v>
      </c>
      <c r="O41" s="6" t="s">
        <v>1275</v>
      </c>
      <c r="P41" s="12" t="s">
        <v>1003</v>
      </c>
      <c r="Q41" s="15" t="str">
        <f>VLOOKUP(P41,functions!$A$2:$H$69,3,FALSE)</f>
        <v>Health and safety coordinator</v>
      </c>
      <c r="R41" s="15"/>
      <c r="S41" s="17">
        <f>VLOOKUP(P41,functions!$A$2:$H$69,8,FALSE)</f>
        <v>4</v>
      </c>
      <c r="T41" s="17">
        <f t="shared" ca="1" si="0"/>
        <v>5</v>
      </c>
      <c r="U41" s="18">
        <f ca="1">VLOOKUP(T41,'salary scales'!$A$1:$F$10,S41+1,FALSE)</f>
        <v>2058.04</v>
      </c>
      <c r="V41" s="23">
        <f>VLOOKUP(P41,functions!$A$2:$H$69,5,FALSE)</f>
        <v>0.8</v>
      </c>
      <c r="X41" s="18">
        <f t="shared" ca="1" si="1"/>
        <v>1646.432</v>
      </c>
      <c r="Y41" s="18">
        <f t="shared" ca="1" si="2"/>
        <v>131.71456000000001</v>
      </c>
      <c r="Z41" s="18">
        <f t="shared" ca="1" si="4"/>
        <v>995.87124999999992</v>
      </c>
      <c r="AA41" s="18">
        <f t="shared" ca="1" si="5"/>
        <v>127.59848</v>
      </c>
      <c r="AB41" s="18">
        <f t="shared" ca="1" si="6"/>
        <v>27.989344000000003</v>
      </c>
      <c r="AC41" s="18">
        <f t="shared" ca="1" si="7"/>
        <v>36.880076799999998</v>
      </c>
      <c r="AD41" s="18">
        <f t="shared" ca="1" si="8"/>
        <v>76.559088000000003</v>
      </c>
      <c r="AE41" s="18">
        <f t="shared" ca="1" si="9"/>
        <v>8.8907328000000003</v>
      </c>
      <c r="AF41" s="18">
        <f t="shared" ca="1" si="10"/>
        <v>76.463200000000001</v>
      </c>
      <c r="AG41">
        <f t="shared" si="3"/>
        <v>1</v>
      </c>
    </row>
    <row r="42" spans="1:33" x14ac:dyDescent="0.3">
      <c r="A42" s="2" t="s">
        <v>37</v>
      </c>
      <c r="B42" t="s">
        <v>767</v>
      </c>
      <c r="C42" t="s">
        <v>733</v>
      </c>
      <c r="D42" t="s">
        <v>610</v>
      </c>
      <c r="E42" s="1" t="s">
        <v>1467</v>
      </c>
      <c r="F42" s="1" t="s">
        <v>465</v>
      </c>
      <c r="G42" s="7">
        <v>24979</v>
      </c>
      <c r="H42" s="7">
        <v>39374</v>
      </c>
      <c r="I42" s="1" t="s">
        <v>1081</v>
      </c>
      <c r="M42" s="6" t="s">
        <v>1281</v>
      </c>
      <c r="N42" s="6" t="s">
        <v>1435</v>
      </c>
      <c r="O42" s="6" t="s">
        <v>1443</v>
      </c>
      <c r="P42" s="12" t="s">
        <v>1053</v>
      </c>
      <c r="Q42" s="15" t="str">
        <f>VLOOKUP(P42,functions!$A$2:$H$69,3,FALSE)</f>
        <v>Production worker</v>
      </c>
      <c r="R42" s="15"/>
      <c r="S42" s="17">
        <f>VLOOKUP(P42,functions!$A$2:$H$69,8,FALSE)</f>
        <v>2</v>
      </c>
      <c r="T42" s="17">
        <f t="shared" ca="1" si="0"/>
        <v>11</v>
      </c>
      <c r="U42" s="18" t="e">
        <f ca="1">VLOOKUP(T42,'salary scales'!$A$1:$F$10,S42+1,FALSE)</f>
        <v>#N/A</v>
      </c>
      <c r="V42" s="23">
        <f>VLOOKUP(P42,functions!$A$2:$H$69,5,FALSE)</f>
        <v>1.00064</v>
      </c>
      <c r="X42" s="18" t="e">
        <f t="shared" ca="1" si="1"/>
        <v>#N/A</v>
      </c>
      <c r="Y42" s="18" t="e">
        <f t="shared" ca="1" si="2"/>
        <v>#N/A</v>
      </c>
      <c r="Z42" s="18" t="e">
        <f t="shared" ca="1" si="4"/>
        <v>#N/A</v>
      </c>
      <c r="AA42" s="18" t="e">
        <f t="shared" ca="1" si="5"/>
        <v>#N/A</v>
      </c>
      <c r="AB42" s="18" t="e">
        <f t="shared" ca="1" si="6"/>
        <v>#N/A</v>
      </c>
      <c r="AC42" s="18" t="e">
        <f t="shared" ca="1" si="7"/>
        <v>#N/A</v>
      </c>
      <c r="AD42" s="18" t="e">
        <f t="shared" ca="1" si="8"/>
        <v>#N/A</v>
      </c>
      <c r="AE42" s="18" t="e">
        <f t="shared" ca="1" si="9"/>
        <v>#N/A</v>
      </c>
      <c r="AF42" s="18" t="e">
        <f t="shared" ca="1" si="10"/>
        <v>#N/A</v>
      </c>
      <c r="AG42" t="str">
        <f t="shared" si="3"/>
        <v/>
      </c>
    </row>
    <row r="43" spans="1:33" x14ac:dyDescent="0.3">
      <c r="A43" s="2" t="s">
        <v>38</v>
      </c>
      <c r="B43" t="s">
        <v>767</v>
      </c>
      <c r="C43" t="s">
        <v>733</v>
      </c>
      <c r="D43" t="s">
        <v>672</v>
      </c>
      <c r="E43" s="1" t="s">
        <v>1467</v>
      </c>
      <c r="F43" s="1" t="s">
        <v>465</v>
      </c>
      <c r="G43" s="7">
        <v>27075</v>
      </c>
      <c r="H43" s="7">
        <v>41027</v>
      </c>
      <c r="I43" s="1" t="s">
        <v>1081</v>
      </c>
      <c r="M43" s="6" t="s">
        <v>1281</v>
      </c>
      <c r="N43" s="6" t="s">
        <v>1438</v>
      </c>
      <c r="O43" s="6" t="s">
        <v>1448</v>
      </c>
      <c r="P43" s="12" t="s">
        <v>1031</v>
      </c>
      <c r="Q43" s="15" t="str">
        <f>VLOOKUP(P43,functions!$A$2:$H$69,3,FALSE)</f>
        <v>Packaging Manager</v>
      </c>
      <c r="R43" s="15"/>
      <c r="S43" s="17">
        <f>VLOOKUP(P43,functions!$A$2:$H$69,8,FALSE)</f>
        <v>2</v>
      </c>
      <c r="T43" s="17">
        <f t="shared" ca="1" si="0"/>
        <v>6</v>
      </c>
      <c r="U43" s="18">
        <f ca="1">VLOOKUP(T43,'salary scales'!$A$1:$F$10,S43+1,FALSE)</f>
        <v>1939.17</v>
      </c>
      <c r="V43" s="23">
        <f>VLOOKUP(P43,functions!$A$2:$H$69,5,FALSE)</f>
        <v>1</v>
      </c>
      <c r="X43" s="18">
        <f t="shared" ca="1" si="1"/>
        <v>1939.17</v>
      </c>
      <c r="Y43" s="18">
        <f t="shared" ca="1" si="2"/>
        <v>155.1336</v>
      </c>
      <c r="Z43" s="18">
        <f t="shared" ca="1" si="4"/>
        <v>995.87124999999992</v>
      </c>
      <c r="AA43" s="18">
        <f t="shared" ca="1" si="5"/>
        <v>150.285675</v>
      </c>
      <c r="AB43" s="18">
        <f t="shared" ca="1" si="6"/>
        <v>32.965890000000002</v>
      </c>
      <c r="AC43" s="18">
        <f t="shared" ca="1" si="7"/>
        <v>43.437407999999998</v>
      </c>
      <c r="AD43" s="18">
        <f t="shared" ca="1" si="8"/>
        <v>90.171405000000007</v>
      </c>
      <c r="AE43" s="18">
        <f t="shared" ca="1" si="9"/>
        <v>10.471518000000001</v>
      </c>
      <c r="AF43" s="18">
        <f t="shared" ca="1" si="10"/>
        <v>83.692000000000007</v>
      </c>
      <c r="AG43" t="str">
        <f t="shared" si="3"/>
        <v/>
      </c>
    </row>
    <row r="44" spans="1:33" x14ac:dyDescent="0.3">
      <c r="A44" s="2" t="s">
        <v>39</v>
      </c>
      <c r="B44" t="s">
        <v>767</v>
      </c>
      <c r="C44" t="s">
        <v>733</v>
      </c>
      <c r="D44" t="s">
        <v>539</v>
      </c>
      <c r="E44" s="1" t="s">
        <v>410</v>
      </c>
      <c r="F44" s="1" t="s">
        <v>465</v>
      </c>
      <c r="G44" s="7">
        <v>19652</v>
      </c>
      <c r="H44" s="7">
        <v>39365</v>
      </c>
      <c r="I44" s="1" t="s">
        <v>1081</v>
      </c>
      <c r="J44" s="47">
        <v>10</v>
      </c>
      <c r="K44" s="47">
        <v>4</v>
      </c>
      <c r="L44" s="49" t="s">
        <v>1291</v>
      </c>
      <c r="M44" s="6" t="s">
        <v>1281</v>
      </c>
      <c r="N44" s="6" t="s">
        <v>1403</v>
      </c>
      <c r="O44" s="6" t="s">
        <v>1436</v>
      </c>
      <c r="P44" s="12" t="s">
        <v>1287</v>
      </c>
      <c r="Q44" s="15" t="str">
        <f>VLOOKUP(P44,functions!$A$2:$H$69,3,FALSE)</f>
        <v>Head of Facility</v>
      </c>
      <c r="R44" s="15"/>
      <c r="S44" s="17">
        <f>VLOOKUP(P44,functions!$A$2:$H$69,8,FALSE)</f>
        <v>4</v>
      </c>
      <c r="T44" s="17">
        <f t="shared" ca="1" si="0"/>
        <v>11</v>
      </c>
      <c r="U44" s="18" t="e">
        <f ca="1">VLOOKUP(T44,'salary scales'!$A$1:$F$10,S44+1,FALSE)</f>
        <v>#N/A</v>
      </c>
      <c r="V44" s="23">
        <f>VLOOKUP(P44,functions!$A$2:$H$69,5,FALSE)</f>
        <v>1</v>
      </c>
      <c r="X44" s="18" t="e">
        <f t="shared" ca="1" si="1"/>
        <v>#N/A</v>
      </c>
      <c r="Y44" s="18" t="e">
        <f t="shared" ca="1" si="2"/>
        <v>#N/A</v>
      </c>
      <c r="Z44" s="18" t="e">
        <f t="shared" ca="1" si="4"/>
        <v>#N/A</v>
      </c>
      <c r="AA44" s="18" t="e">
        <f t="shared" ca="1" si="5"/>
        <v>#N/A</v>
      </c>
      <c r="AB44" s="18" t="e">
        <f t="shared" ca="1" si="6"/>
        <v>#N/A</v>
      </c>
      <c r="AC44" s="18" t="e">
        <f t="shared" ca="1" si="7"/>
        <v>#N/A</v>
      </c>
      <c r="AD44" s="18" t="e">
        <f t="shared" ca="1" si="8"/>
        <v>#N/A</v>
      </c>
      <c r="AE44" s="18" t="e">
        <f t="shared" ca="1" si="9"/>
        <v>#N/A</v>
      </c>
      <c r="AF44" s="18" t="e">
        <f t="shared" ca="1" si="10"/>
        <v>#N/A</v>
      </c>
      <c r="AG44" t="str">
        <f t="shared" si="3"/>
        <v/>
      </c>
    </row>
    <row r="45" spans="1:33" x14ac:dyDescent="0.3">
      <c r="A45" s="2" t="s">
        <v>40</v>
      </c>
      <c r="B45" t="s">
        <v>767</v>
      </c>
      <c r="C45" t="s">
        <v>733</v>
      </c>
      <c r="D45" t="s">
        <v>434</v>
      </c>
      <c r="E45" s="1" t="s">
        <v>410</v>
      </c>
      <c r="F45" s="1" t="s">
        <v>465</v>
      </c>
      <c r="G45" s="7">
        <v>27502</v>
      </c>
      <c r="H45" s="7">
        <v>41503</v>
      </c>
      <c r="I45" s="1" t="s">
        <v>1081</v>
      </c>
      <c r="M45" s="6" t="s">
        <v>1281</v>
      </c>
      <c r="N45" s="6" t="s">
        <v>1435</v>
      </c>
      <c r="O45" s="6" t="s">
        <v>1446</v>
      </c>
      <c r="P45" s="12" t="s">
        <v>1053</v>
      </c>
      <c r="Q45" s="15" t="str">
        <f>VLOOKUP(P45,functions!$A$2:$H$69,3,FALSE)</f>
        <v>Production worker</v>
      </c>
      <c r="R45" s="15"/>
      <c r="S45" s="17">
        <f>VLOOKUP(P45,functions!$A$2:$H$69,8,FALSE)</f>
        <v>2</v>
      </c>
      <c r="T45" s="17">
        <f t="shared" ca="1" si="0"/>
        <v>5</v>
      </c>
      <c r="U45" s="18">
        <f ca="1">VLOOKUP(T45,'salary scales'!$A$1:$F$10,S45+1,FALSE)</f>
        <v>1899.07</v>
      </c>
      <c r="V45" s="23">
        <f>VLOOKUP(P45,functions!$A$2:$H$69,5,FALSE)</f>
        <v>1.00064</v>
      </c>
      <c r="X45" s="18">
        <f t="shared" ca="1" si="1"/>
        <v>1900.2854047999999</v>
      </c>
      <c r="Y45" s="18">
        <f t="shared" ca="1" si="2"/>
        <v>152.022832384</v>
      </c>
      <c r="Z45" s="18">
        <f t="shared" ca="1" si="4"/>
        <v>995.87124999999992</v>
      </c>
      <c r="AA45" s="18">
        <f t="shared" ca="1" si="5"/>
        <v>147.27211887199999</v>
      </c>
      <c r="AB45" s="18">
        <f t="shared" ca="1" si="6"/>
        <v>32.304851881600001</v>
      </c>
      <c r="AC45" s="18">
        <f t="shared" ca="1" si="7"/>
        <v>42.566393067519996</v>
      </c>
      <c r="AD45" s="18">
        <f t="shared" ca="1" si="8"/>
        <v>88.363271323199996</v>
      </c>
      <c r="AE45" s="18">
        <f t="shared" ca="1" si="9"/>
        <v>10.261541185920001</v>
      </c>
      <c r="AF45" s="18">
        <f t="shared" ca="1" si="10"/>
        <v>79.732996479999997</v>
      </c>
      <c r="AG45" t="str">
        <f t="shared" si="3"/>
        <v/>
      </c>
    </row>
    <row r="46" spans="1:33" x14ac:dyDescent="0.3">
      <c r="A46" s="2" t="s">
        <v>41</v>
      </c>
      <c r="B46" t="s">
        <v>976</v>
      </c>
      <c r="C46" t="s">
        <v>855</v>
      </c>
      <c r="D46" t="s">
        <v>644</v>
      </c>
      <c r="E46" s="1" t="s">
        <v>410</v>
      </c>
      <c r="F46" s="1" t="s">
        <v>465</v>
      </c>
      <c r="G46" s="7">
        <v>21771</v>
      </c>
      <c r="H46" s="7">
        <v>39831</v>
      </c>
      <c r="I46" s="1" t="s">
        <v>1081</v>
      </c>
      <c r="M46" s="6" t="s">
        <v>1281</v>
      </c>
      <c r="N46" s="6" t="s">
        <v>1041</v>
      </c>
      <c r="O46" s="6" t="s">
        <v>1454</v>
      </c>
      <c r="P46" s="12" t="s">
        <v>1000</v>
      </c>
      <c r="Q46" s="15" t="str">
        <f>VLOOKUP(P46,functions!$A$2:$H$69,3,FALSE)</f>
        <v>Personell Officer</v>
      </c>
      <c r="R46" s="15"/>
      <c r="S46" s="17">
        <f>VLOOKUP(P46,functions!$A$2:$H$69,8,FALSE)</f>
        <v>4</v>
      </c>
      <c r="T46" s="17">
        <f t="shared" ca="1" si="0"/>
        <v>9</v>
      </c>
      <c r="U46" s="18">
        <f ca="1">VLOOKUP(T46,'salary scales'!$A$1:$F$10,S46+1,FALSE)</f>
        <v>2277.9499999999998</v>
      </c>
      <c r="V46" s="23">
        <f>VLOOKUP(P46,functions!$A$2:$H$69,5,FALSE)</f>
        <v>1</v>
      </c>
      <c r="X46" s="18">
        <f t="shared" ca="1" si="1"/>
        <v>2277.9499999999998</v>
      </c>
      <c r="Y46" s="18">
        <f t="shared" ca="1" si="2"/>
        <v>182.23599999999999</v>
      </c>
      <c r="Z46" s="18">
        <f t="shared" ca="1" si="4"/>
        <v>995.87124999999992</v>
      </c>
      <c r="AA46" s="18">
        <f t="shared" ca="1" si="5"/>
        <v>176.54112499999999</v>
      </c>
      <c r="AB46" s="18">
        <f t="shared" ca="1" si="6"/>
        <v>38.725149999999999</v>
      </c>
      <c r="AC46" s="18">
        <f t="shared" ca="1" si="7"/>
        <v>51.026079999999993</v>
      </c>
      <c r="AD46" s="18">
        <f t="shared" ca="1" si="8"/>
        <v>105.92467499999999</v>
      </c>
      <c r="AE46" s="18">
        <f t="shared" ca="1" si="9"/>
        <v>12.300929999999999</v>
      </c>
      <c r="AF46" s="18">
        <f t="shared" ca="1" si="10"/>
        <v>117.57</v>
      </c>
      <c r="AG46" t="str">
        <f t="shared" si="3"/>
        <v/>
      </c>
    </row>
    <row r="47" spans="1:33" x14ac:dyDescent="0.3">
      <c r="A47" s="2" t="s">
        <v>42</v>
      </c>
      <c r="B47" t="s">
        <v>967</v>
      </c>
      <c r="D47" t="s">
        <v>635</v>
      </c>
      <c r="E47" s="1" t="s">
        <v>410</v>
      </c>
      <c r="F47" s="1" t="s">
        <v>730</v>
      </c>
      <c r="G47" s="7">
        <v>24059</v>
      </c>
      <c r="H47" s="7">
        <v>40885</v>
      </c>
      <c r="I47" s="1" t="s">
        <v>1081</v>
      </c>
      <c r="J47" s="47">
        <v>7</v>
      </c>
      <c r="K47" s="47">
        <v>1</v>
      </c>
      <c r="L47" s="49" t="s">
        <v>1424</v>
      </c>
      <c r="M47" s="6" t="s">
        <v>1281</v>
      </c>
      <c r="N47" s="6" t="s">
        <v>1335</v>
      </c>
      <c r="O47" s="6" t="s">
        <v>1061</v>
      </c>
      <c r="P47" s="12" t="s">
        <v>1079</v>
      </c>
      <c r="Q47" s="15" t="str">
        <f>VLOOKUP(P47,functions!$A$2:$H$69,3,FALSE)</f>
        <v>Administrative assistant</v>
      </c>
      <c r="R47" s="15"/>
      <c r="S47" s="17">
        <f>VLOOKUP(P47,functions!$A$2:$H$69,8,FALSE)</f>
        <v>3</v>
      </c>
      <c r="T47" s="17">
        <f t="shared" ca="1" si="0"/>
        <v>7</v>
      </c>
      <c r="U47" s="18">
        <f ca="1">VLOOKUP(T47,'salary scales'!$A$1:$F$10,S47+1,FALSE)</f>
        <v>2074.52</v>
      </c>
      <c r="V47" s="23">
        <f>VLOOKUP(P47,functions!$A$2:$H$69,5,FALSE)</f>
        <v>1</v>
      </c>
      <c r="X47" s="18">
        <f t="shared" ca="1" si="1"/>
        <v>2074.52</v>
      </c>
      <c r="Y47" s="18">
        <f t="shared" ca="1" si="2"/>
        <v>165.9616</v>
      </c>
      <c r="Z47" s="18">
        <f t="shared" ca="1" si="4"/>
        <v>995.87124999999992</v>
      </c>
      <c r="AA47" s="18">
        <f t="shared" ca="1" si="5"/>
        <v>160.77529999999999</v>
      </c>
      <c r="AB47" s="18">
        <f t="shared" ca="1" si="6"/>
        <v>35.266840000000002</v>
      </c>
      <c r="AC47" s="18">
        <f t="shared" ca="1" si="7"/>
        <v>46.469248</v>
      </c>
      <c r="AD47" s="18">
        <f t="shared" ca="1" si="8"/>
        <v>96.465180000000004</v>
      </c>
      <c r="AE47" s="18">
        <f t="shared" ca="1" si="9"/>
        <v>11.202408</v>
      </c>
      <c r="AF47" s="18">
        <f t="shared" ca="1" si="10"/>
        <v>97.227000000000004</v>
      </c>
      <c r="AG47" t="str">
        <f t="shared" si="3"/>
        <v/>
      </c>
    </row>
    <row r="48" spans="1:33" x14ac:dyDescent="0.3">
      <c r="A48" s="2" t="s">
        <v>43</v>
      </c>
      <c r="B48" t="s">
        <v>967</v>
      </c>
      <c r="D48" t="s">
        <v>636</v>
      </c>
      <c r="E48" s="1" t="s">
        <v>410</v>
      </c>
      <c r="F48" s="1" t="s">
        <v>730</v>
      </c>
      <c r="G48" s="7">
        <v>22160</v>
      </c>
      <c r="H48" s="7">
        <v>41023</v>
      </c>
      <c r="I48" s="1" t="s">
        <v>1081</v>
      </c>
      <c r="J48" s="47">
        <v>5</v>
      </c>
      <c r="K48" s="47">
        <v>2</v>
      </c>
      <c r="L48" s="49" t="s">
        <v>1424</v>
      </c>
      <c r="M48" s="6" t="s">
        <v>1283</v>
      </c>
      <c r="N48" s="6" t="s">
        <v>1440</v>
      </c>
      <c r="O48" s="6" t="s">
        <v>1450</v>
      </c>
      <c r="P48" s="12" t="s">
        <v>1053</v>
      </c>
      <c r="Q48" s="15" t="str">
        <f>VLOOKUP(P48,functions!$A$2:$H$69,3,FALSE)</f>
        <v>Production worker</v>
      </c>
      <c r="R48" s="15"/>
      <c r="S48" s="17">
        <f>VLOOKUP(P48,functions!$A$2:$H$69,8,FALSE)</f>
        <v>2</v>
      </c>
      <c r="T48" s="17">
        <f t="shared" ca="1" si="0"/>
        <v>6</v>
      </c>
      <c r="U48" s="18">
        <f ca="1">VLOOKUP(T48,'salary scales'!$A$1:$F$10,S48+1,FALSE)</f>
        <v>1939.17</v>
      </c>
      <c r="V48" s="23">
        <f>VLOOKUP(P48,functions!$A$2:$H$69,5,FALSE)</f>
        <v>1.00064</v>
      </c>
      <c r="X48" s="18">
        <f t="shared" ca="1" si="1"/>
        <v>1940.4110688000001</v>
      </c>
      <c r="Y48" s="18">
        <f t="shared" ca="1" si="2"/>
        <v>155.232885504</v>
      </c>
      <c r="Z48" s="18">
        <f t="shared" ca="1" si="4"/>
        <v>995.87124999999992</v>
      </c>
      <c r="AA48" s="18">
        <f t="shared" ca="1" si="5"/>
        <v>150.38185783200001</v>
      </c>
      <c r="AB48" s="18">
        <f t="shared" ca="1" si="6"/>
        <v>32.986988169600004</v>
      </c>
      <c r="AC48" s="18">
        <f t="shared" ca="1" si="7"/>
        <v>43.465207941119999</v>
      </c>
      <c r="AD48" s="18">
        <f t="shared" ca="1" si="8"/>
        <v>90.229114699199997</v>
      </c>
      <c r="AE48" s="18">
        <f t="shared" ca="1" si="9"/>
        <v>10.478219771520001</v>
      </c>
      <c r="AF48" s="18">
        <f t="shared" ca="1" si="10"/>
        <v>83.745562880000023</v>
      </c>
      <c r="AG48" t="str">
        <f t="shared" si="3"/>
        <v/>
      </c>
    </row>
    <row r="49" spans="1:33" x14ac:dyDescent="0.3">
      <c r="A49" s="2" t="s">
        <v>44</v>
      </c>
      <c r="B49" t="s">
        <v>860</v>
      </c>
      <c r="D49" t="s">
        <v>477</v>
      </c>
      <c r="E49" s="1" t="s">
        <v>410</v>
      </c>
      <c r="F49" s="1" t="s">
        <v>465</v>
      </c>
      <c r="G49" s="7">
        <v>27092</v>
      </c>
      <c r="H49" s="7">
        <v>40319</v>
      </c>
      <c r="I49" s="1" t="s">
        <v>1081</v>
      </c>
      <c r="M49" s="6" t="s">
        <v>1281</v>
      </c>
      <c r="N49" s="6" t="s">
        <v>1042</v>
      </c>
      <c r="O49" s="6" t="s">
        <v>1455</v>
      </c>
      <c r="P49" s="12" t="s">
        <v>1007</v>
      </c>
      <c r="Q49" s="15" t="str">
        <f>VLOOKUP(P49,functions!$A$2:$H$69,3,FALSE)</f>
        <v>Website administrator</v>
      </c>
      <c r="R49" s="15"/>
      <c r="S49" s="17">
        <f>VLOOKUP(P49,functions!$A$2:$H$69,8,FALSE)</f>
        <v>3</v>
      </c>
      <c r="T49" s="17">
        <f t="shared" ca="1" si="0"/>
        <v>8</v>
      </c>
      <c r="U49" s="18">
        <f ca="1">VLOOKUP(T49,'salary scales'!$A$1:$F$10,S49+1,FALSE)</f>
        <v>2124.06</v>
      </c>
      <c r="V49" s="23">
        <f>VLOOKUP(P49,functions!$A$2:$H$69,5,FALSE)</f>
        <v>1</v>
      </c>
      <c r="X49" s="18">
        <f t="shared" ca="1" si="1"/>
        <v>2124.06</v>
      </c>
      <c r="Y49" s="18">
        <f t="shared" ca="1" si="2"/>
        <v>169.9248</v>
      </c>
      <c r="Z49" s="18">
        <f t="shared" ca="1" si="4"/>
        <v>995.87124999999992</v>
      </c>
      <c r="AA49" s="18">
        <f t="shared" ca="1" si="5"/>
        <v>164.61464999999998</v>
      </c>
      <c r="AB49" s="18">
        <f t="shared" ca="1" si="6"/>
        <v>36.109020000000001</v>
      </c>
      <c r="AC49" s="18">
        <f t="shared" ca="1" si="7"/>
        <v>47.578944</v>
      </c>
      <c r="AD49" s="18">
        <f t="shared" ca="1" si="8"/>
        <v>98.768789999999996</v>
      </c>
      <c r="AE49" s="18">
        <f t="shared" ca="1" si="9"/>
        <v>11.469924000000001</v>
      </c>
      <c r="AF49" s="18">
        <f t="shared" ca="1" si="10"/>
        <v>102.181</v>
      </c>
      <c r="AG49" t="str">
        <f t="shared" si="3"/>
        <v/>
      </c>
    </row>
    <row r="50" spans="1:33" x14ac:dyDescent="0.3">
      <c r="A50" s="2" t="s">
        <v>45</v>
      </c>
      <c r="B50" t="s">
        <v>811</v>
      </c>
      <c r="D50" t="s">
        <v>695</v>
      </c>
      <c r="E50" s="1" t="s">
        <v>1467</v>
      </c>
      <c r="F50" s="1" t="s">
        <v>465</v>
      </c>
      <c r="G50" s="7">
        <v>33383</v>
      </c>
      <c r="H50" s="7">
        <v>40456</v>
      </c>
      <c r="I50" s="1" t="s">
        <v>1081</v>
      </c>
      <c r="J50" s="47">
        <v>1</v>
      </c>
      <c r="K50" s="47">
        <v>1</v>
      </c>
      <c r="L50" s="49" t="s">
        <v>1422</v>
      </c>
      <c r="M50" s="6" t="s">
        <v>1283</v>
      </c>
      <c r="N50" s="6" t="s">
        <v>1403</v>
      </c>
      <c r="O50" s="6" t="s">
        <v>1456</v>
      </c>
      <c r="P50" s="12" t="s">
        <v>1001</v>
      </c>
      <c r="Q50" s="15" t="str">
        <f>VLOOKUP(P50,functions!$A$2:$H$69,3,FALSE)</f>
        <v>Secretary</v>
      </c>
      <c r="R50" s="15"/>
      <c r="S50" s="17">
        <f>VLOOKUP(P50,functions!$A$2:$H$69,8,FALSE)</f>
        <v>2</v>
      </c>
      <c r="T50" s="17">
        <f t="shared" ca="1" si="0"/>
        <v>8</v>
      </c>
      <c r="U50" s="18">
        <f ca="1">VLOOKUP(T50,'salary scales'!$A$1:$F$10,S50+1,FALSE)</f>
        <v>1939.17</v>
      </c>
      <c r="V50" s="23">
        <f>VLOOKUP(P50,functions!$A$2:$H$69,5,FALSE)</f>
        <v>0.6</v>
      </c>
      <c r="X50" s="18">
        <f t="shared" ca="1" si="1"/>
        <v>1163.502</v>
      </c>
      <c r="Y50" s="18">
        <f t="shared" ca="1" si="2"/>
        <v>93.080159999999992</v>
      </c>
      <c r="Z50" s="18">
        <f t="shared" ca="1" si="4"/>
        <v>995.87124999999992</v>
      </c>
      <c r="AA50" s="18">
        <f t="shared" ca="1" si="5"/>
        <v>90.171404999999993</v>
      </c>
      <c r="AB50" s="18">
        <f t="shared" ca="1" si="6"/>
        <v>19.779534000000002</v>
      </c>
      <c r="AC50" s="18">
        <f t="shared" ca="1" si="7"/>
        <v>26.062444799999998</v>
      </c>
      <c r="AD50" s="18">
        <f t="shared" ca="1" si="8"/>
        <v>54.102843</v>
      </c>
      <c r="AE50" s="18">
        <f t="shared" ca="1" si="9"/>
        <v>6.2829107999999998</v>
      </c>
      <c r="AF50" s="18">
        <f t="shared" ca="1" si="10"/>
        <v>50.215199999999996</v>
      </c>
      <c r="AG50" t="str">
        <f t="shared" si="3"/>
        <v/>
      </c>
    </row>
    <row r="51" spans="1:33" x14ac:dyDescent="0.3">
      <c r="A51" s="2" t="s">
        <v>46</v>
      </c>
      <c r="B51" t="s">
        <v>811</v>
      </c>
      <c r="D51" t="s">
        <v>463</v>
      </c>
      <c r="E51" s="1" t="s">
        <v>410</v>
      </c>
      <c r="F51" s="1" t="s">
        <v>465</v>
      </c>
      <c r="G51" s="7">
        <v>24617</v>
      </c>
      <c r="H51" s="7">
        <v>40862</v>
      </c>
      <c r="I51" s="1" t="s">
        <v>1081</v>
      </c>
      <c r="M51" s="6" t="s">
        <v>1281</v>
      </c>
      <c r="N51" s="6" t="s">
        <v>1435</v>
      </c>
      <c r="O51" s="6" t="s">
        <v>1443</v>
      </c>
      <c r="P51" s="12" t="s">
        <v>1053</v>
      </c>
      <c r="Q51" s="15" t="str">
        <f>VLOOKUP(P51,functions!$A$2:$H$69,3,FALSE)</f>
        <v>Production worker</v>
      </c>
      <c r="R51" s="15"/>
      <c r="S51" s="17">
        <f>VLOOKUP(P51,functions!$A$2:$H$69,8,FALSE)</f>
        <v>2</v>
      </c>
      <c r="T51" s="17">
        <f t="shared" ca="1" si="0"/>
        <v>7</v>
      </c>
      <c r="U51" s="18">
        <f ca="1">VLOOKUP(T51,'salary scales'!$A$1:$F$10,S51+1,FALSE)</f>
        <v>1939.17</v>
      </c>
      <c r="V51" s="23">
        <f>VLOOKUP(P51,functions!$A$2:$H$69,5,FALSE)</f>
        <v>1.00064</v>
      </c>
      <c r="X51" s="18">
        <f t="shared" ca="1" si="1"/>
        <v>1940.4110688000001</v>
      </c>
      <c r="Y51" s="18">
        <f t="shared" ca="1" si="2"/>
        <v>155.232885504</v>
      </c>
      <c r="Z51" s="18">
        <f t="shared" ca="1" si="4"/>
        <v>995.87124999999992</v>
      </c>
      <c r="AA51" s="18">
        <f t="shared" ca="1" si="5"/>
        <v>150.38185783200001</v>
      </c>
      <c r="AB51" s="18">
        <f t="shared" ca="1" si="6"/>
        <v>32.986988169600004</v>
      </c>
      <c r="AC51" s="18">
        <f t="shared" ca="1" si="7"/>
        <v>43.465207941119999</v>
      </c>
      <c r="AD51" s="18">
        <f t="shared" ca="1" si="8"/>
        <v>90.229114699199997</v>
      </c>
      <c r="AE51" s="18">
        <f t="shared" ca="1" si="9"/>
        <v>10.478219771520001</v>
      </c>
      <c r="AF51" s="18">
        <f t="shared" ca="1" si="10"/>
        <v>83.745562880000023</v>
      </c>
      <c r="AG51" t="str">
        <f t="shared" si="3"/>
        <v/>
      </c>
    </row>
    <row r="52" spans="1:33" x14ac:dyDescent="0.3">
      <c r="A52" s="2" t="s">
        <v>47</v>
      </c>
      <c r="B52" t="s">
        <v>986</v>
      </c>
      <c r="D52" t="s">
        <v>550</v>
      </c>
      <c r="E52" s="1" t="s">
        <v>410</v>
      </c>
      <c r="F52" s="1" t="s">
        <v>466</v>
      </c>
      <c r="G52" s="7">
        <v>26638</v>
      </c>
      <c r="H52" s="7">
        <v>39813</v>
      </c>
      <c r="I52" s="1" t="s">
        <v>1081</v>
      </c>
      <c r="J52" s="47">
        <v>5</v>
      </c>
      <c r="K52" s="47">
        <v>2</v>
      </c>
      <c r="L52" s="49" t="s">
        <v>1424</v>
      </c>
      <c r="M52" s="6" t="s">
        <v>1283</v>
      </c>
      <c r="N52" s="6" t="s">
        <v>1439</v>
      </c>
      <c r="O52" s="6" t="s">
        <v>1457</v>
      </c>
      <c r="P52" s="12" t="s">
        <v>1059</v>
      </c>
      <c r="Q52" s="15" t="str">
        <f>VLOOKUP(P52,functions!$A$2:$H$69,3,FALSE)</f>
        <v>Warehouse worker</v>
      </c>
      <c r="R52" s="15"/>
      <c r="S52" s="17">
        <f>VLOOKUP(P52,functions!$A$2:$H$69,8,FALSE)</f>
        <v>1</v>
      </c>
      <c r="T52" s="17">
        <f t="shared" ca="1" si="0"/>
        <v>10</v>
      </c>
      <c r="U52" s="18" t="e">
        <f ca="1">VLOOKUP(T52,'salary scales'!$A$1:$F$10,S52+1,FALSE)</f>
        <v>#N/A</v>
      </c>
      <c r="V52" s="23">
        <f>VLOOKUP(P52,functions!$A$2:$H$69,5,FALSE)</f>
        <v>1</v>
      </c>
      <c r="X52" s="18" t="e">
        <f t="shared" ca="1" si="1"/>
        <v>#N/A</v>
      </c>
      <c r="Y52" s="18" t="e">
        <f t="shared" ca="1" si="2"/>
        <v>#N/A</v>
      </c>
      <c r="Z52" s="18" t="e">
        <f t="shared" ca="1" si="4"/>
        <v>#N/A</v>
      </c>
      <c r="AA52" s="18" t="e">
        <f t="shared" ca="1" si="5"/>
        <v>#N/A</v>
      </c>
      <c r="AB52" s="18" t="e">
        <f t="shared" ca="1" si="6"/>
        <v>#N/A</v>
      </c>
      <c r="AC52" s="18" t="e">
        <f t="shared" ca="1" si="7"/>
        <v>#N/A</v>
      </c>
      <c r="AD52" s="18" t="e">
        <f t="shared" ca="1" si="8"/>
        <v>#N/A</v>
      </c>
      <c r="AE52" s="18" t="e">
        <f t="shared" ca="1" si="9"/>
        <v>#N/A</v>
      </c>
      <c r="AF52" s="18" t="e">
        <f t="shared" ca="1" si="10"/>
        <v>#N/A</v>
      </c>
      <c r="AG52" t="str">
        <f t="shared" si="3"/>
        <v/>
      </c>
    </row>
    <row r="53" spans="1:33" x14ac:dyDescent="0.3">
      <c r="A53" s="2" t="s">
        <v>48</v>
      </c>
      <c r="B53" t="s">
        <v>841</v>
      </c>
      <c r="C53" t="s">
        <v>842</v>
      </c>
      <c r="D53" t="s">
        <v>501</v>
      </c>
      <c r="E53" s="1" t="s">
        <v>410</v>
      </c>
      <c r="F53" s="1" t="s">
        <v>465</v>
      </c>
      <c r="G53" s="7">
        <v>31334</v>
      </c>
      <c r="H53" s="7">
        <v>40436</v>
      </c>
      <c r="I53" s="1" t="s">
        <v>1081</v>
      </c>
      <c r="M53" s="6" t="s">
        <v>1281</v>
      </c>
      <c r="N53" s="6" t="s">
        <v>1334</v>
      </c>
      <c r="O53" s="6" t="s">
        <v>1458</v>
      </c>
      <c r="P53" s="12" t="s">
        <v>1029</v>
      </c>
      <c r="Q53" s="15" t="str">
        <f>VLOOKUP(P53,functions!$A$2:$H$69,3,FALSE)</f>
        <v>Purchaser packaging</v>
      </c>
      <c r="R53" s="15"/>
      <c r="S53" s="17">
        <f>VLOOKUP(P53,functions!$A$2:$H$69,8,FALSE)</f>
        <v>2</v>
      </c>
      <c r="T53" s="17">
        <f t="shared" ca="1" si="0"/>
        <v>8</v>
      </c>
      <c r="U53" s="18">
        <f ca="1">VLOOKUP(T53,'salary scales'!$A$1:$F$10,S53+1,FALSE)</f>
        <v>1939.17</v>
      </c>
      <c r="V53" s="23">
        <f>VLOOKUP(P53,functions!$A$2:$H$69,5,FALSE)</f>
        <v>1</v>
      </c>
      <c r="X53" s="18">
        <f t="shared" ca="1" si="1"/>
        <v>1939.17</v>
      </c>
      <c r="Y53" s="18">
        <f t="shared" ca="1" si="2"/>
        <v>155.1336</v>
      </c>
      <c r="Z53" s="18">
        <f t="shared" ca="1" si="4"/>
        <v>995.87124999999992</v>
      </c>
      <c r="AA53" s="18">
        <f t="shared" ca="1" si="5"/>
        <v>150.285675</v>
      </c>
      <c r="AB53" s="18">
        <f t="shared" ca="1" si="6"/>
        <v>32.965890000000002</v>
      </c>
      <c r="AC53" s="18">
        <f t="shared" ca="1" si="7"/>
        <v>43.437407999999998</v>
      </c>
      <c r="AD53" s="18">
        <f t="shared" ca="1" si="8"/>
        <v>90.171405000000007</v>
      </c>
      <c r="AE53" s="18">
        <f t="shared" ca="1" si="9"/>
        <v>10.471518000000001</v>
      </c>
      <c r="AF53" s="18">
        <f t="shared" ca="1" si="10"/>
        <v>83.692000000000007</v>
      </c>
      <c r="AG53" t="str">
        <f t="shared" si="3"/>
        <v/>
      </c>
    </row>
    <row r="54" spans="1:33" x14ac:dyDescent="0.3">
      <c r="A54" s="2" t="s">
        <v>49</v>
      </c>
      <c r="B54" t="s">
        <v>841</v>
      </c>
      <c r="C54" t="s">
        <v>842</v>
      </c>
      <c r="D54" t="s">
        <v>428</v>
      </c>
      <c r="E54" s="1" t="s">
        <v>410</v>
      </c>
      <c r="F54" s="1" t="s">
        <v>465</v>
      </c>
      <c r="G54" s="7">
        <v>33600</v>
      </c>
      <c r="H54" s="7">
        <v>41582</v>
      </c>
      <c r="I54" s="1" t="s">
        <v>1081</v>
      </c>
      <c r="M54" s="6" t="s">
        <v>1281</v>
      </c>
      <c r="N54" s="6" t="s">
        <v>1405</v>
      </c>
      <c r="O54" s="6" t="s">
        <v>1280</v>
      </c>
      <c r="P54" s="12" t="s">
        <v>1088</v>
      </c>
      <c r="Q54" s="15" t="str">
        <f>VLOOKUP(P54,functions!$A$2:$H$69,3,FALSE)</f>
        <v>Truck driver</v>
      </c>
      <c r="R54" s="15"/>
      <c r="S54" s="17">
        <f>VLOOKUP(P54,functions!$A$2:$H$69,8,FALSE)</f>
        <v>2</v>
      </c>
      <c r="T54" s="17">
        <f t="shared" ca="1" si="0"/>
        <v>5</v>
      </c>
      <c r="U54" s="18">
        <f ca="1">VLOOKUP(T54,'salary scales'!$A$1:$F$10,S54+1,FALSE)</f>
        <v>1899.07</v>
      </c>
      <c r="V54" s="23">
        <f>VLOOKUP(P54,functions!$A$2:$H$69,5,FALSE)</f>
        <v>1</v>
      </c>
      <c r="X54" s="18">
        <f t="shared" ca="1" si="1"/>
        <v>1899.07</v>
      </c>
      <c r="Y54" s="18">
        <f t="shared" ca="1" si="2"/>
        <v>151.9256</v>
      </c>
      <c r="Z54" s="18">
        <f t="shared" ca="1" si="4"/>
        <v>995.87124999999992</v>
      </c>
      <c r="AA54" s="18">
        <f t="shared" ca="1" si="5"/>
        <v>147.17792499999999</v>
      </c>
      <c r="AB54" s="18">
        <f t="shared" ca="1" si="6"/>
        <v>32.284190000000002</v>
      </c>
      <c r="AC54" s="18">
        <f t="shared" ca="1" si="7"/>
        <v>42.539167999999997</v>
      </c>
      <c r="AD54" s="18">
        <f t="shared" ca="1" si="8"/>
        <v>88.306754999999995</v>
      </c>
      <c r="AE54" s="18">
        <f t="shared" ca="1" si="9"/>
        <v>10.254977999999999</v>
      </c>
      <c r="AF54" s="18">
        <f t="shared" ca="1" si="10"/>
        <v>79.682000000000002</v>
      </c>
      <c r="AG54" t="str">
        <f t="shared" si="3"/>
        <v/>
      </c>
    </row>
    <row r="55" spans="1:33" x14ac:dyDescent="0.3">
      <c r="A55" s="2" t="s">
        <v>50</v>
      </c>
      <c r="B55" t="s">
        <v>806</v>
      </c>
      <c r="D55" t="s">
        <v>691</v>
      </c>
      <c r="E55" s="1" t="s">
        <v>1467</v>
      </c>
      <c r="F55" s="1" t="s">
        <v>465</v>
      </c>
      <c r="G55" s="7">
        <v>23816</v>
      </c>
      <c r="H55" s="7">
        <v>39264</v>
      </c>
      <c r="I55" s="1" t="s">
        <v>1081</v>
      </c>
      <c r="J55" s="47">
        <v>7</v>
      </c>
      <c r="K55" s="47">
        <v>1</v>
      </c>
      <c r="L55" s="49" t="s">
        <v>1289</v>
      </c>
      <c r="M55" s="6" t="s">
        <v>1281</v>
      </c>
      <c r="N55" s="6" t="s">
        <v>1334</v>
      </c>
      <c r="O55" s="6" t="s">
        <v>1277</v>
      </c>
      <c r="P55" s="12" t="s">
        <v>1028</v>
      </c>
      <c r="Q55" s="15" t="str">
        <f>VLOOKUP(P55,functions!$A$2:$H$69,3,FALSE)</f>
        <v>Purchaser machines</v>
      </c>
      <c r="R55" s="15"/>
      <c r="S55" s="17">
        <f>VLOOKUP(P55,functions!$A$2:$H$69,8,FALSE)</f>
        <v>2</v>
      </c>
      <c r="T55" s="17">
        <f t="shared" ca="1" si="0"/>
        <v>11</v>
      </c>
      <c r="U55" s="18" t="e">
        <f ca="1">VLOOKUP(T55,'salary scales'!$A$1:$F$10,S55+1,FALSE)</f>
        <v>#N/A</v>
      </c>
      <c r="V55" s="23">
        <f>VLOOKUP(P55,functions!$A$2:$H$69,5,FALSE)</f>
        <v>1</v>
      </c>
      <c r="X55" s="18" t="e">
        <f t="shared" ca="1" si="1"/>
        <v>#N/A</v>
      </c>
      <c r="Y55" s="18" t="e">
        <f t="shared" ca="1" si="2"/>
        <v>#N/A</v>
      </c>
      <c r="Z55" s="18" t="e">
        <f t="shared" ca="1" si="4"/>
        <v>#N/A</v>
      </c>
      <c r="AA55" s="18" t="e">
        <f t="shared" ca="1" si="5"/>
        <v>#N/A</v>
      </c>
      <c r="AB55" s="18" t="e">
        <f t="shared" ca="1" si="6"/>
        <v>#N/A</v>
      </c>
      <c r="AC55" s="18" t="e">
        <f t="shared" ca="1" si="7"/>
        <v>#N/A</v>
      </c>
      <c r="AD55" s="18" t="e">
        <f t="shared" ca="1" si="8"/>
        <v>#N/A</v>
      </c>
      <c r="AE55" s="18" t="e">
        <f t="shared" ca="1" si="9"/>
        <v>#N/A</v>
      </c>
      <c r="AF55" s="18" t="e">
        <f t="shared" ca="1" si="10"/>
        <v>#N/A</v>
      </c>
      <c r="AG55" t="str">
        <f t="shared" si="3"/>
        <v/>
      </c>
    </row>
    <row r="56" spans="1:33" x14ac:dyDescent="0.3">
      <c r="A56" s="2" t="s">
        <v>51</v>
      </c>
      <c r="B56" t="s">
        <v>742</v>
      </c>
      <c r="C56" t="s">
        <v>743</v>
      </c>
      <c r="D56" t="s">
        <v>655</v>
      </c>
      <c r="E56" s="1" t="s">
        <v>1467</v>
      </c>
      <c r="F56" s="1" t="s">
        <v>465</v>
      </c>
      <c r="G56" s="7">
        <v>23602</v>
      </c>
      <c r="H56" s="7">
        <v>40222</v>
      </c>
      <c r="I56" s="1" t="s">
        <v>1081</v>
      </c>
      <c r="M56" s="6" t="s">
        <v>1281</v>
      </c>
      <c r="N56" s="6" t="s">
        <v>1042</v>
      </c>
      <c r="O56" s="6" t="s">
        <v>1459</v>
      </c>
      <c r="P56" s="12" t="s">
        <v>1005</v>
      </c>
      <c r="Q56" s="15" t="str">
        <f>VLOOKUP(P56,functions!$A$2:$H$69,3,FALSE)</f>
        <v>ICT employee</v>
      </c>
      <c r="R56" s="15" t="s">
        <v>1082</v>
      </c>
      <c r="S56" s="17">
        <f>VLOOKUP(P56,functions!$A$2:$H$69,8,FALSE)</f>
        <v>4</v>
      </c>
      <c r="T56" s="17">
        <f t="shared" ca="1" si="0"/>
        <v>8</v>
      </c>
      <c r="U56" s="18">
        <f ca="1">VLOOKUP(T56,'salary scales'!$A$1:$F$10,S56+1,FALSE)</f>
        <v>2222.98</v>
      </c>
      <c r="V56" s="23">
        <f>VLOOKUP(P56,functions!$A$2:$H$69,5,FALSE)</f>
        <v>1</v>
      </c>
      <c r="X56" s="18">
        <f t="shared" ca="1" si="1"/>
        <v>2222.98</v>
      </c>
      <c r="Y56" s="18">
        <f t="shared" ca="1" si="2"/>
        <v>177.83840000000001</v>
      </c>
      <c r="Z56" s="18">
        <f t="shared" ca="1" si="4"/>
        <v>995.87124999999992</v>
      </c>
      <c r="AA56" s="18">
        <f t="shared" ca="1" si="5"/>
        <v>172.28094999999999</v>
      </c>
      <c r="AB56" s="18">
        <f t="shared" ca="1" si="6"/>
        <v>37.790660000000003</v>
      </c>
      <c r="AC56" s="18">
        <f t="shared" ca="1" si="7"/>
        <v>49.794752000000003</v>
      </c>
      <c r="AD56" s="18">
        <f t="shared" ca="1" si="8"/>
        <v>103.36857000000001</v>
      </c>
      <c r="AE56" s="18">
        <f t="shared" ca="1" si="9"/>
        <v>12.004092</v>
      </c>
      <c r="AF56" s="18">
        <f t="shared" ca="1" si="10"/>
        <v>112.07300000000001</v>
      </c>
      <c r="AG56" t="str">
        <f t="shared" si="3"/>
        <v/>
      </c>
    </row>
    <row r="57" spans="1:33" x14ac:dyDescent="0.3">
      <c r="A57" s="2" t="s">
        <v>52</v>
      </c>
      <c r="B57" t="s">
        <v>742</v>
      </c>
      <c r="C57" t="s">
        <v>743</v>
      </c>
      <c r="D57" t="s">
        <v>416</v>
      </c>
      <c r="E57" s="1" t="s">
        <v>410</v>
      </c>
      <c r="F57" s="1" t="s">
        <v>465</v>
      </c>
      <c r="G57" s="7">
        <v>28065</v>
      </c>
      <c r="H57" s="7">
        <v>39516</v>
      </c>
      <c r="I57" s="1" t="s">
        <v>1081</v>
      </c>
      <c r="J57" s="47">
        <v>1</v>
      </c>
      <c r="K57" s="47">
        <v>1</v>
      </c>
      <c r="L57" s="49" t="s">
        <v>1422</v>
      </c>
      <c r="M57" s="6" t="s">
        <v>1281</v>
      </c>
      <c r="N57" s="6" t="s">
        <v>1438</v>
      </c>
      <c r="O57" s="6" t="s">
        <v>1457</v>
      </c>
      <c r="P57" s="12" t="s">
        <v>1058</v>
      </c>
      <c r="Q57" s="15" t="str">
        <f>VLOOKUP(P57,functions!$A$2:$H$69,3,FALSE)</f>
        <v>Warehouse master</v>
      </c>
      <c r="R57" s="15"/>
      <c r="S57" s="17">
        <f>VLOOKUP(P57,functions!$A$2:$H$69,8,FALSE)</f>
        <v>2</v>
      </c>
      <c r="T57" s="17">
        <f t="shared" ca="1" si="0"/>
        <v>10</v>
      </c>
      <c r="U57" s="18" t="e">
        <f ca="1">VLOOKUP(T57,'salary scales'!$A$1:$F$10,S57+1,FALSE)</f>
        <v>#N/A</v>
      </c>
      <c r="V57" s="23">
        <f>VLOOKUP(P57,functions!$A$2:$H$69,5,FALSE)</f>
        <v>1</v>
      </c>
      <c r="X57" s="18" t="e">
        <f t="shared" ca="1" si="1"/>
        <v>#N/A</v>
      </c>
      <c r="Y57" s="18" t="e">
        <f t="shared" ca="1" si="2"/>
        <v>#N/A</v>
      </c>
      <c r="Z57" s="18" t="e">
        <f t="shared" ca="1" si="4"/>
        <v>#N/A</v>
      </c>
      <c r="AA57" s="18" t="e">
        <f t="shared" ca="1" si="5"/>
        <v>#N/A</v>
      </c>
      <c r="AB57" s="18" t="e">
        <f t="shared" ca="1" si="6"/>
        <v>#N/A</v>
      </c>
      <c r="AC57" s="18" t="e">
        <f t="shared" ca="1" si="7"/>
        <v>#N/A</v>
      </c>
      <c r="AD57" s="18" t="e">
        <f t="shared" ca="1" si="8"/>
        <v>#N/A</v>
      </c>
      <c r="AE57" s="18" t="e">
        <f t="shared" ca="1" si="9"/>
        <v>#N/A</v>
      </c>
      <c r="AF57" s="18" t="e">
        <f t="shared" ca="1" si="10"/>
        <v>#N/A</v>
      </c>
      <c r="AG57" t="str">
        <f t="shared" si="3"/>
        <v/>
      </c>
    </row>
    <row r="58" spans="1:33" x14ac:dyDescent="0.3">
      <c r="A58" s="2" t="s">
        <v>53</v>
      </c>
      <c r="B58" t="s">
        <v>742</v>
      </c>
      <c r="C58" t="s">
        <v>743</v>
      </c>
      <c r="D58" t="s">
        <v>415</v>
      </c>
      <c r="E58" s="1" t="s">
        <v>410</v>
      </c>
      <c r="F58" s="1" t="s">
        <v>465</v>
      </c>
      <c r="G58" s="7">
        <v>24448</v>
      </c>
      <c r="H58" s="7">
        <v>41214</v>
      </c>
      <c r="I58" s="1" t="s">
        <v>1420</v>
      </c>
      <c r="J58" s="47">
        <v>2</v>
      </c>
      <c r="K58" s="47">
        <v>1</v>
      </c>
      <c r="L58" s="49" t="s">
        <v>1424</v>
      </c>
      <c r="M58" s="6" t="s">
        <v>1281</v>
      </c>
      <c r="N58" s="6" t="s">
        <v>1435</v>
      </c>
      <c r="O58" s="6" t="s">
        <v>1443</v>
      </c>
      <c r="P58" s="12" t="s">
        <v>1053</v>
      </c>
      <c r="Q58" s="15" t="str">
        <f>VLOOKUP(P58,functions!$A$2:$H$69,3,FALSE)</f>
        <v>Production worker</v>
      </c>
      <c r="R58" s="15"/>
      <c r="S58" s="17">
        <f>VLOOKUP(P58,functions!$A$2:$H$69,8,FALSE)</f>
        <v>2</v>
      </c>
      <c r="T58" s="17">
        <f t="shared" ca="1" si="0"/>
        <v>6</v>
      </c>
      <c r="U58" s="18">
        <f ca="1">VLOOKUP(T58,'salary scales'!$A$1:$F$10,S58+1,FALSE)</f>
        <v>1939.17</v>
      </c>
      <c r="V58" s="23">
        <f>VLOOKUP(P58,functions!$A$2:$H$69,5,FALSE)</f>
        <v>1.00064</v>
      </c>
      <c r="X58" s="18">
        <f t="shared" ca="1" si="1"/>
        <v>1940.4110688000001</v>
      </c>
      <c r="Y58" s="18">
        <f t="shared" ca="1" si="2"/>
        <v>155.232885504</v>
      </c>
      <c r="Z58" s="18">
        <f t="shared" ca="1" si="4"/>
        <v>995.87124999999992</v>
      </c>
      <c r="AA58" s="18">
        <f t="shared" ca="1" si="5"/>
        <v>150.38185783200001</v>
      </c>
      <c r="AB58" s="18">
        <f t="shared" ca="1" si="6"/>
        <v>32.986988169600004</v>
      </c>
      <c r="AC58" s="18">
        <f t="shared" ca="1" si="7"/>
        <v>43.465207941119999</v>
      </c>
      <c r="AD58" s="18">
        <f t="shared" ca="1" si="8"/>
        <v>90.229114699199997</v>
      </c>
      <c r="AE58" s="18">
        <f t="shared" ca="1" si="9"/>
        <v>10.478219771520001</v>
      </c>
      <c r="AF58" s="18">
        <f t="shared" ca="1" si="10"/>
        <v>83.745562880000023</v>
      </c>
      <c r="AG58" t="str">
        <f t="shared" si="3"/>
        <v/>
      </c>
    </row>
    <row r="59" spans="1:33" x14ac:dyDescent="0.3">
      <c r="A59" s="2" t="s">
        <v>54</v>
      </c>
      <c r="B59" t="s">
        <v>742</v>
      </c>
      <c r="C59" t="s">
        <v>743</v>
      </c>
      <c r="D59" t="s">
        <v>417</v>
      </c>
      <c r="E59" s="1" t="s">
        <v>410</v>
      </c>
      <c r="F59" s="1" t="s">
        <v>465</v>
      </c>
      <c r="G59" s="7">
        <v>25271</v>
      </c>
      <c r="H59" s="7">
        <v>40804</v>
      </c>
      <c r="I59" s="1" t="s">
        <v>1081</v>
      </c>
      <c r="M59" s="6" t="s">
        <v>1281</v>
      </c>
      <c r="N59" s="6" t="s">
        <v>1435</v>
      </c>
      <c r="O59" s="6" t="s">
        <v>1443</v>
      </c>
      <c r="P59" s="12" t="s">
        <v>1053</v>
      </c>
      <c r="Q59" s="15" t="str">
        <f>VLOOKUP(P59,functions!$A$2:$H$69,3,FALSE)</f>
        <v>Production worker</v>
      </c>
      <c r="R59" s="15"/>
      <c r="S59" s="17">
        <f>VLOOKUP(P59,functions!$A$2:$H$69,8,FALSE)</f>
        <v>2</v>
      </c>
      <c r="T59" s="17">
        <f t="shared" ca="1" si="0"/>
        <v>7</v>
      </c>
      <c r="U59" s="18">
        <f ca="1">VLOOKUP(T59,'salary scales'!$A$1:$F$10,S59+1,FALSE)</f>
        <v>1939.17</v>
      </c>
      <c r="V59" s="23">
        <f>VLOOKUP(P59,functions!$A$2:$H$69,5,FALSE)</f>
        <v>1.00064</v>
      </c>
      <c r="X59" s="18">
        <f t="shared" ca="1" si="1"/>
        <v>1940.4110688000001</v>
      </c>
      <c r="Y59" s="18">
        <f t="shared" ca="1" si="2"/>
        <v>155.232885504</v>
      </c>
      <c r="Z59" s="18">
        <f t="shared" ca="1" si="4"/>
        <v>995.87124999999992</v>
      </c>
      <c r="AA59" s="18">
        <f t="shared" ca="1" si="5"/>
        <v>150.38185783200001</v>
      </c>
      <c r="AB59" s="18">
        <f t="shared" ca="1" si="6"/>
        <v>32.986988169600004</v>
      </c>
      <c r="AC59" s="18">
        <f t="shared" ca="1" si="7"/>
        <v>43.465207941119999</v>
      </c>
      <c r="AD59" s="18">
        <f t="shared" ca="1" si="8"/>
        <v>90.229114699199997</v>
      </c>
      <c r="AE59" s="18">
        <f t="shared" ca="1" si="9"/>
        <v>10.478219771520001</v>
      </c>
      <c r="AF59" s="18">
        <f t="shared" ca="1" si="10"/>
        <v>83.745562880000023</v>
      </c>
      <c r="AG59" t="str">
        <f t="shared" si="3"/>
        <v/>
      </c>
    </row>
    <row r="60" spans="1:33" x14ac:dyDescent="0.3">
      <c r="A60" s="2" t="s">
        <v>55</v>
      </c>
      <c r="B60" t="s">
        <v>758</v>
      </c>
      <c r="D60" t="s">
        <v>665</v>
      </c>
      <c r="E60" s="1" t="s">
        <v>1467</v>
      </c>
      <c r="F60" s="1" t="s">
        <v>465</v>
      </c>
      <c r="G60" s="7">
        <v>21963</v>
      </c>
      <c r="H60" s="7">
        <v>39945</v>
      </c>
      <c r="I60" s="1" t="s">
        <v>1081</v>
      </c>
      <c r="J60" s="47">
        <v>7</v>
      </c>
      <c r="K60" s="47">
        <v>3</v>
      </c>
      <c r="L60" s="49" t="s">
        <v>1426</v>
      </c>
      <c r="M60" s="6" t="s">
        <v>1281</v>
      </c>
      <c r="N60" s="6" t="s">
        <v>1435</v>
      </c>
      <c r="O60" s="6" t="s">
        <v>1443</v>
      </c>
      <c r="P60" s="12" t="s">
        <v>1053</v>
      </c>
      <c r="Q60" s="15" t="str">
        <f>VLOOKUP(P60,functions!$A$2:$H$69,3,FALSE)</f>
        <v>Production worker</v>
      </c>
      <c r="R60" s="15"/>
      <c r="S60" s="17">
        <f>VLOOKUP(P60,functions!$A$2:$H$69,8,FALSE)</f>
        <v>2</v>
      </c>
      <c r="T60" s="17">
        <f t="shared" ca="1" si="0"/>
        <v>9</v>
      </c>
      <c r="U60" s="18">
        <f ca="1">VLOOKUP(T60,'salary scales'!$A$1:$F$10,S60+1,FALSE)</f>
        <v>1939.17</v>
      </c>
      <c r="V60" s="23">
        <f>VLOOKUP(P60,functions!$A$2:$H$69,5,FALSE)</f>
        <v>1.00064</v>
      </c>
      <c r="X60" s="18">
        <f t="shared" ca="1" si="1"/>
        <v>1940.4110688000001</v>
      </c>
      <c r="Y60" s="18">
        <f t="shared" ca="1" si="2"/>
        <v>155.232885504</v>
      </c>
      <c r="Z60" s="18">
        <f t="shared" ca="1" si="4"/>
        <v>995.87124999999992</v>
      </c>
      <c r="AA60" s="18">
        <f t="shared" ca="1" si="5"/>
        <v>150.38185783200001</v>
      </c>
      <c r="AB60" s="18">
        <f t="shared" ca="1" si="6"/>
        <v>32.986988169600004</v>
      </c>
      <c r="AC60" s="18">
        <f t="shared" ca="1" si="7"/>
        <v>43.465207941119999</v>
      </c>
      <c r="AD60" s="18">
        <f t="shared" ca="1" si="8"/>
        <v>90.229114699199997</v>
      </c>
      <c r="AE60" s="18">
        <f t="shared" ca="1" si="9"/>
        <v>10.478219771520001</v>
      </c>
      <c r="AF60" s="18">
        <f t="shared" ca="1" si="10"/>
        <v>83.745562880000023</v>
      </c>
      <c r="AG60" t="str">
        <f t="shared" si="3"/>
        <v/>
      </c>
    </row>
    <row r="61" spans="1:33" x14ac:dyDescent="0.3">
      <c r="A61" s="2" t="s">
        <v>56</v>
      </c>
      <c r="B61" t="s">
        <v>758</v>
      </c>
      <c r="D61" t="s">
        <v>428</v>
      </c>
      <c r="E61" s="1" t="s">
        <v>410</v>
      </c>
      <c r="F61" s="1" t="s">
        <v>465</v>
      </c>
      <c r="G61" s="7">
        <v>22220</v>
      </c>
      <c r="H61" s="7">
        <v>39258</v>
      </c>
      <c r="I61" s="1" t="s">
        <v>1081</v>
      </c>
      <c r="M61" s="6" t="s">
        <v>1281</v>
      </c>
      <c r="N61" s="6" t="s">
        <v>1405</v>
      </c>
      <c r="O61" s="6" t="s">
        <v>1447</v>
      </c>
      <c r="P61" s="12" t="s">
        <v>1070</v>
      </c>
      <c r="Q61" s="15" t="str">
        <f>VLOOKUP(P61,functions!$A$2:$H$69,3,FALSE)</f>
        <v>Employee Technical Service</v>
      </c>
      <c r="R61" s="15"/>
      <c r="S61" s="17">
        <f>VLOOKUP(P61,functions!$A$2:$H$69,8,FALSE)</f>
        <v>2</v>
      </c>
      <c r="T61" s="17">
        <f t="shared" ca="1" si="0"/>
        <v>11</v>
      </c>
      <c r="U61" s="18" t="e">
        <f ca="1">VLOOKUP(T61,'salary scales'!$A$1:$F$10,S61+1,FALSE)</f>
        <v>#N/A</v>
      </c>
      <c r="V61" s="23">
        <f>VLOOKUP(P61,functions!$A$2:$H$69,5,FALSE)</f>
        <v>1</v>
      </c>
      <c r="X61" s="18" t="e">
        <f t="shared" ca="1" si="1"/>
        <v>#N/A</v>
      </c>
      <c r="Y61" s="18" t="e">
        <f t="shared" ca="1" si="2"/>
        <v>#N/A</v>
      </c>
      <c r="Z61" s="18" t="e">
        <f t="shared" ca="1" si="4"/>
        <v>#N/A</v>
      </c>
      <c r="AA61" s="18" t="e">
        <f t="shared" ca="1" si="5"/>
        <v>#N/A</v>
      </c>
      <c r="AB61" s="18" t="e">
        <f t="shared" ca="1" si="6"/>
        <v>#N/A</v>
      </c>
      <c r="AC61" s="18" t="e">
        <f t="shared" ca="1" si="7"/>
        <v>#N/A</v>
      </c>
      <c r="AD61" s="18" t="e">
        <f t="shared" ca="1" si="8"/>
        <v>#N/A</v>
      </c>
      <c r="AE61" s="18" t="e">
        <f t="shared" ca="1" si="9"/>
        <v>#N/A</v>
      </c>
      <c r="AF61" s="18" t="e">
        <f t="shared" ca="1" si="10"/>
        <v>#N/A</v>
      </c>
      <c r="AG61" t="str">
        <f t="shared" si="3"/>
        <v/>
      </c>
    </row>
    <row r="62" spans="1:33" x14ac:dyDescent="0.3">
      <c r="A62" s="2" t="s">
        <v>57</v>
      </c>
      <c r="B62" t="s">
        <v>788</v>
      </c>
      <c r="D62" t="s">
        <v>682</v>
      </c>
      <c r="E62" s="1" t="s">
        <v>1467</v>
      </c>
      <c r="F62" s="1" t="s">
        <v>465</v>
      </c>
      <c r="G62" s="7">
        <v>25621</v>
      </c>
      <c r="H62" s="7">
        <v>39705</v>
      </c>
      <c r="I62" s="1" t="s">
        <v>1081</v>
      </c>
      <c r="M62" s="6" t="s">
        <v>1281</v>
      </c>
      <c r="N62" s="6" t="s">
        <v>1336</v>
      </c>
      <c r="O62" s="6" t="s">
        <v>1460</v>
      </c>
      <c r="P62" s="12" t="s">
        <v>1011</v>
      </c>
      <c r="Q62" s="15" t="str">
        <f>VLOOKUP(P62,functions!$A$2:$H$69,3,FALSE)</f>
        <v>Administrative Employee Debtors</v>
      </c>
      <c r="R62" s="15"/>
      <c r="S62" s="17">
        <f>VLOOKUP(P62,functions!$A$2:$H$69,8,FALSE)</f>
        <v>3</v>
      </c>
      <c r="T62" s="17">
        <f t="shared" ca="1" si="0"/>
        <v>10</v>
      </c>
      <c r="U62" s="18" t="e">
        <f ca="1">VLOOKUP(T62,'salary scales'!$A$1:$F$10,S62+1,FALSE)</f>
        <v>#N/A</v>
      </c>
      <c r="V62" s="23">
        <f>VLOOKUP(P62,functions!$A$2:$H$69,5,FALSE)</f>
        <v>1</v>
      </c>
      <c r="X62" s="18" t="e">
        <f t="shared" ca="1" si="1"/>
        <v>#N/A</v>
      </c>
      <c r="Y62" s="18" t="e">
        <f t="shared" ca="1" si="2"/>
        <v>#N/A</v>
      </c>
      <c r="Z62" s="18" t="e">
        <f t="shared" ca="1" si="4"/>
        <v>#N/A</v>
      </c>
      <c r="AA62" s="18" t="e">
        <f t="shared" ca="1" si="5"/>
        <v>#N/A</v>
      </c>
      <c r="AB62" s="18" t="e">
        <f t="shared" ca="1" si="6"/>
        <v>#N/A</v>
      </c>
      <c r="AC62" s="18" t="e">
        <f t="shared" ca="1" si="7"/>
        <v>#N/A</v>
      </c>
      <c r="AD62" s="18" t="e">
        <f t="shared" ca="1" si="8"/>
        <v>#N/A</v>
      </c>
      <c r="AE62" s="18" t="e">
        <f t="shared" ca="1" si="9"/>
        <v>#N/A</v>
      </c>
      <c r="AF62" s="18" t="e">
        <f t="shared" ca="1" si="10"/>
        <v>#N/A</v>
      </c>
      <c r="AG62" t="str">
        <f t="shared" si="3"/>
        <v/>
      </c>
    </row>
    <row r="63" spans="1:33" x14ac:dyDescent="0.3">
      <c r="A63" s="2" t="s">
        <v>58</v>
      </c>
      <c r="B63" t="s">
        <v>987</v>
      </c>
      <c r="D63" t="s">
        <v>683</v>
      </c>
      <c r="E63" s="1" t="s">
        <v>1467</v>
      </c>
      <c r="F63" s="1" t="s">
        <v>466</v>
      </c>
      <c r="G63" s="7">
        <v>34389</v>
      </c>
      <c r="H63" s="7">
        <v>41034</v>
      </c>
      <c r="I63" s="1" t="s">
        <v>1081</v>
      </c>
      <c r="J63" s="47">
        <v>20</v>
      </c>
      <c r="K63" s="47">
        <v>1</v>
      </c>
      <c r="L63" s="49" t="s">
        <v>1290</v>
      </c>
      <c r="M63" s="6" t="s">
        <v>1281</v>
      </c>
      <c r="N63" s="6" t="s">
        <v>1435</v>
      </c>
      <c r="O63" s="6" t="s">
        <v>1446</v>
      </c>
      <c r="P63" s="12" t="s">
        <v>1053</v>
      </c>
      <c r="Q63" s="15" t="str">
        <f>VLOOKUP(P63,functions!$A$2:$H$69,3,FALSE)</f>
        <v>Production worker</v>
      </c>
      <c r="R63" s="15"/>
      <c r="S63" s="17">
        <f>VLOOKUP(P63,functions!$A$2:$H$69,8,FALSE)</f>
        <v>2</v>
      </c>
      <c r="T63" s="17">
        <f t="shared" ca="1" si="0"/>
        <v>6</v>
      </c>
      <c r="U63" s="18">
        <f ca="1">VLOOKUP(T63,'salary scales'!$A$1:$F$10,S63+1,FALSE)</f>
        <v>1939.17</v>
      </c>
      <c r="V63" s="23">
        <f>VLOOKUP(P63,functions!$A$2:$H$69,5,FALSE)</f>
        <v>1.00064</v>
      </c>
      <c r="X63" s="18">
        <f t="shared" ca="1" si="1"/>
        <v>1940.4110688000001</v>
      </c>
      <c r="Y63" s="18">
        <f t="shared" ca="1" si="2"/>
        <v>155.232885504</v>
      </c>
      <c r="Z63" s="18">
        <f t="shared" ca="1" si="4"/>
        <v>995.87124999999992</v>
      </c>
      <c r="AA63" s="18">
        <f t="shared" ca="1" si="5"/>
        <v>150.38185783200001</v>
      </c>
      <c r="AB63" s="18">
        <f t="shared" ca="1" si="6"/>
        <v>32.986988169600004</v>
      </c>
      <c r="AC63" s="18">
        <f t="shared" ca="1" si="7"/>
        <v>43.465207941119999</v>
      </c>
      <c r="AD63" s="18">
        <f t="shared" ca="1" si="8"/>
        <v>90.229114699199997</v>
      </c>
      <c r="AE63" s="18">
        <f t="shared" ca="1" si="9"/>
        <v>10.478219771520001</v>
      </c>
      <c r="AF63" s="18">
        <f t="shared" ca="1" si="10"/>
        <v>83.745562880000023</v>
      </c>
      <c r="AG63" t="str">
        <f t="shared" si="3"/>
        <v/>
      </c>
    </row>
    <row r="64" spans="1:33" x14ac:dyDescent="0.3">
      <c r="A64" s="2" t="s">
        <v>59</v>
      </c>
      <c r="B64" t="s">
        <v>788</v>
      </c>
      <c r="D64" t="s">
        <v>448</v>
      </c>
      <c r="E64" s="1" t="s">
        <v>410</v>
      </c>
      <c r="F64" s="1" t="s">
        <v>465</v>
      </c>
      <c r="G64" s="7">
        <v>20121</v>
      </c>
      <c r="H64" s="7">
        <v>39984</v>
      </c>
      <c r="I64" s="1" t="s">
        <v>1081</v>
      </c>
      <c r="M64" s="6" t="s">
        <v>1281</v>
      </c>
      <c r="N64" s="6" t="s">
        <v>1435</v>
      </c>
      <c r="O64" s="6" t="s">
        <v>1443</v>
      </c>
      <c r="P64" s="12" t="s">
        <v>1054</v>
      </c>
      <c r="Q64" s="15" t="str">
        <f>VLOOKUP(P64,functions!$A$2:$H$69,3,FALSE)</f>
        <v>Production assistant</v>
      </c>
      <c r="R64" s="15"/>
      <c r="S64" s="17">
        <f>VLOOKUP(P64,functions!$A$2:$H$69,8,FALSE)</f>
        <v>1</v>
      </c>
      <c r="T64" s="17">
        <f t="shared" ca="1" si="0"/>
        <v>9</v>
      </c>
      <c r="U64" s="18">
        <f ca="1">VLOOKUP(T64,'salary scales'!$A$1:$F$10,S64+1,FALSE)</f>
        <v>1861.13</v>
      </c>
      <c r="V64" s="23">
        <f>VLOOKUP(P64,functions!$A$2:$H$69,5,FALSE)</f>
        <v>1.00064</v>
      </c>
      <c r="X64" s="18">
        <f t="shared" ca="1" si="1"/>
        <v>1862.3211232000001</v>
      </c>
      <c r="Y64" s="18">
        <f t="shared" ca="1" si="2"/>
        <v>148.98568985600002</v>
      </c>
      <c r="Z64" s="18">
        <f t="shared" ca="1" si="4"/>
        <v>995.87124999999992</v>
      </c>
      <c r="AA64" s="18">
        <f t="shared" ca="1" si="5"/>
        <v>144.32988704800002</v>
      </c>
      <c r="AB64" s="18">
        <f t="shared" ca="1" si="6"/>
        <v>31.659459094400002</v>
      </c>
      <c r="AC64" s="18">
        <f t="shared" ca="1" si="7"/>
        <v>41.715993159680004</v>
      </c>
      <c r="AD64" s="18">
        <f t="shared" ca="1" si="8"/>
        <v>86.597932228800005</v>
      </c>
      <c r="AE64" s="18">
        <f t="shared" ca="1" si="9"/>
        <v>10.056534065280001</v>
      </c>
      <c r="AF64" s="18">
        <f t="shared" ca="1" si="10"/>
        <v>75.936568320000021</v>
      </c>
      <c r="AG64" t="str">
        <f t="shared" si="3"/>
        <v/>
      </c>
    </row>
    <row r="65" spans="1:33" x14ac:dyDescent="0.3">
      <c r="A65" s="2" t="s">
        <v>60</v>
      </c>
      <c r="B65" t="s">
        <v>788</v>
      </c>
      <c r="D65" t="s">
        <v>449</v>
      </c>
      <c r="E65" s="1" t="s">
        <v>410</v>
      </c>
      <c r="F65" s="1" t="s">
        <v>465</v>
      </c>
      <c r="G65" s="7">
        <v>22269</v>
      </c>
      <c r="H65" s="7">
        <v>41159</v>
      </c>
      <c r="I65" s="1" t="s">
        <v>1081</v>
      </c>
      <c r="M65" s="6" t="s">
        <v>1281</v>
      </c>
      <c r="N65" s="6" t="s">
        <v>1405</v>
      </c>
      <c r="O65" s="6" t="s">
        <v>1447</v>
      </c>
      <c r="P65" s="12" t="s">
        <v>1070</v>
      </c>
      <c r="Q65" s="15" t="str">
        <f>VLOOKUP(P65,functions!$A$2:$H$69,3,FALSE)</f>
        <v>Employee Technical Service</v>
      </c>
      <c r="R65" s="15"/>
      <c r="S65" s="17">
        <f>VLOOKUP(P65,functions!$A$2:$H$69,8,FALSE)</f>
        <v>2</v>
      </c>
      <c r="T65" s="17">
        <f t="shared" ca="1" si="0"/>
        <v>6</v>
      </c>
      <c r="U65" s="18">
        <f ca="1">VLOOKUP(T65,'salary scales'!$A$1:$F$10,S65+1,FALSE)</f>
        <v>1939.17</v>
      </c>
      <c r="V65" s="23">
        <f>VLOOKUP(P65,functions!$A$2:$H$69,5,FALSE)</f>
        <v>1</v>
      </c>
      <c r="X65" s="18">
        <f t="shared" ca="1" si="1"/>
        <v>1939.17</v>
      </c>
      <c r="Y65" s="18">
        <f t="shared" ca="1" si="2"/>
        <v>155.1336</v>
      </c>
      <c r="Z65" s="18">
        <f t="shared" ca="1" si="4"/>
        <v>995.87124999999992</v>
      </c>
      <c r="AA65" s="18">
        <f t="shared" ca="1" si="5"/>
        <v>150.285675</v>
      </c>
      <c r="AB65" s="18">
        <f t="shared" ca="1" si="6"/>
        <v>32.965890000000002</v>
      </c>
      <c r="AC65" s="18">
        <f t="shared" ca="1" si="7"/>
        <v>43.437407999999998</v>
      </c>
      <c r="AD65" s="18">
        <f t="shared" ca="1" si="8"/>
        <v>90.171405000000007</v>
      </c>
      <c r="AE65" s="18">
        <f t="shared" ca="1" si="9"/>
        <v>10.471518000000001</v>
      </c>
      <c r="AF65" s="18">
        <f t="shared" ca="1" si="10"/>
        <v>83.692000000000007</v>
      </c>
      <c r="AG65" t="str">
        <f t="shared" si="3"/>
        <v/>
      </c>
    </row>
    <row r="66" spans="1:33" x14ac:dyDescent="0.3">
      <c r="A66" s="2" t="s">
        <v>61</v>
      </c>
      <c r="B66" t="s">
        <v>869</v>
      </c>
      <c r="C66" t="s">
        <v>743</v>
      </c>
      <c r="D66" t="s">
        <v>722</v>
      </c>
      <c r="E66" s="1" t="s">
        <v>1467</v>
      </c>
      <c r="F66" s="1" t="s">
        <v>465</v>
      </c>
      <c r="G66" s="7">
        <v>26957</v>
      </c>
      <c r="H66" s="7">
        <v>41516</v>
      </c>
      <c r="I66" s="1" t="s">
        <v>1081</v>
      </c>
      <c r="M66" s="6" t="s">
        <v>1281</v>
      </c>
      <c r="N66" s="6" t="s">
        <v>1336</v>
      </c>
      <c r="O66" s="6" t="s">
        <v>1460</v>
      </c>
      <c r="P66" s="12" t="s">
        <v>1011</v>
      </c>
      <c r="Q66" s="15" t="str">
        <f>VLOOKUP(P66,functions!$A$2:$H$69,3,FALSE)</f>
        <v>Administrative Employee Debtors</v>
      </c>
      <c r="R66" s="15"/>
      <c r="S66" s="17">
        <f>VLOOKUP(P66,functions!$A$2:$H$69,8,FALSE)</f>
        <v>3</v>
      </c>
      <c r="T66" s="17">
        <f t="shared" ref="T66:T129" ca="1" si="11">YEAR(TODAY())-YEAR(H66)</f>
        <v>5</v>
      </c>
      <c r="U66" s="18">
        <f ca="1">VLOOKUP(T66,'salary scales'!$A$1:$F$10,S66+1,FALSE)</f>
        <v>1975.67</v>
      </c>
      <c r="V66" s="23">
        <f>VLOOKUP(P66,functions!$A$2:$H$69,5,FALSE)</f>
        <v>1</v>
      </c>
      <c r="X66" s="18">
        <f t="shared" ref="X66:X129" ca="1" si="12">IF(W66="",U66*V66,W66)</f>
        <v>1975.67</v>
      </c>
      <c r="Y66" s="18">
        <f t="shared" ref="Y66:Y129" ca="1" si="13">$Y$415*X66</f>
        <v>158.05360000000002</v>
      </c>
      <c r="Z66" s="18">
        <f t="shared" ca="1" si="4"/>
        <v>995.87124999999992</v>
      </c>
      <c r="AA66" s="18">
        <f t="shared" ca="1" si="5"/>
        <v>153.11442500000001</v>
      </c>
      <c r="AB66" s="18">
        <f t="shared" ca="1" si="6"/>
        <v>33.586390000000002</v>
      </c>
      <c r="AC66" s="18">
        <f t="shared" ca="1" si="7"/>
        <v>44.255008000000004</v>
      </c>
      <c r="AD66" s="18">
        <f t="shared" ca="1" si="8"/>
        <v>91.868655000000004</v>
      </c>
      <c r="AE66" s="18">
        <f t="shared" ca="1" si="9"/>
        <v>10.668618</v>
      </c>
      <c r="AF66" s="18">
        <f t="shared" ca="1" si="10"/>
        <v>87.342000000000013</v>
      </c>
      <c r="AG66" t="str">
        <f t="shared" ref="AG66:AG129" si="14">IF(G66&lt;23012,IF(H66&gt;41275,1,""),"")</f>
        <v/>
      </c>
    </row>
    <row r="67" spans="1:33" x14ac:dyDescent="0.3">
      <c r="A67" s="2" t="s">
        <v>62</v>
      </c>
      <c r="B67" t="s">
        <v>869</v>
      </c>
      <c r="C67" t="s">
        <v>743</v>
      </c>
      <c r="D67" t="s">
        <v>482</v>
      </c>
      <c r="E67" s="1" t="s">
        <v>410</v>
      </c>
      <c r="F67" s="1" t="s">
        <v>465</v>
      </c>
      <c r="G67" s="7">
        <v>33054</v>
      </c>
      <c r="H67" s="7">
        <v>40336</v>
      </c>
      <c r="I67" s="1" t="s">
        <v>1081</v>
      </c>
      <c r="J67" s="47">
        <v>1</v>
      </c>
      <c r="K67" s="47">
        <v>1</v>
      </c>
      <c r="L67" s="49" t="s">
        <v>1423</v>
      </c>
      <c r="M67" s="6" t="s">
        <v>1281</v>
      </c>
      <c r="N67" s="6" t="s">
        <v>1334</v>
      </c>
      <c r="O67" s="6" t="s">
        <v>1458</v>
      </c>
      <c r="P67" s="12" t="s">
        <v>1029</v>
      </c>
      <c r="Q67" s="15" t="str">
        <f>VLOOKUP(P67,functions!$A$2:$H$69,3,FALSE)</f>
        <v>Purchaser packaging</v>
      </c>
      <c r="R67" s="15"/>
      <c r="S67" s="17">
        <f>VLOOKUP(P67,functions!$A$2:$H$69,8,FALSE)</f>
        <v>2</v>
      </c>
      <c r="T67" s="17">
        <f t="shared" ca="1" si="11"/>
        <v>8</v>
      </c>
      <c r="U67" s="18">
        <f ca="1">VLOOKUP(T67,'salary scales'!$A$1:$F$10,S67+1,FALSE)</f>
        <v>1939.17</v>
      </c>
      <c r="V67" s="23">
        <f>VLOOKUP(P67,functions!$A$2:$H$69,5,FALSE)</f>
        <v>1</v>
      </c>
      <c r="X67" s="18">
        <f t="shared" ca="1" si="12"/>
        <v>1939.17</v>
      </c>
      <c r="Y67" s="18">
        <f t="shared" ca="1" si="13"/>
        <v>155.1336</v>
      </c>
      <c r="Z67" s="18">
        <f t="shared" ca="1" si="4"/>
        <v>995.87124999999992</v>
      </c>
      <c r="AA67" s="18">
        <f t="shared" ca="1" si="5"/>
        <v>150.285675</v>
      </c>
      <c r="AB67" s="18">
        <f t="shared" ca="1" si="6"/>
        <v>32.965890000000002</v>
      </c>
      <c r="AC67" s="18">
        <f t="shared" ca="1" si="7"/>
        <v>43.437407999999998</v>
      </c>
      <c r="AD67" s="18">
        <f t="shared" ca="1" si="8"/>
        <v>90.171405000000007</v>
      </c>
      <c r="AE67" s="18">
        <f t="shared" ca="1" si="9"/>
        <v>10.471518000000001</v>
      </c>
      <c r="AF67" s="18">
        <f t="shared" ca="1" si="10"/>
        <v>83.692000000000007</v>
      </c>
      <c r="AG67" t="str">
        <f t="shared" si="14"/>
        <v/>
      </c>
    </row>
    <row r="68" spans="1:33" x14ac:dyDescent="0.3">
      <c r="A68" s="2" t="s">
        <v>63</v>
      </c>
      <c r="B68" t="s">
        <v>980</v>
      </c>
      <c r="D68" t="s">
        <v>620</v>
      </c>
      <c r="E68" s="1" t="s">
        <v>410</v>
      </c>
      <c r="F68" s="1" t="s">
        <v>466</v>
      </c>
      <c r="G68" s="7">
        <v>31337</v>
      </c>
      <c r="H68" s="7">
        <v>39248</v>
      </c>
      <c r="I68" s="1" t="s">
        <v>1081</v>
      </c>
      <c r="M68" s="6" t="s">
        <v>1283</v>
      </c>
      <c r="N68" s="6" t="s">
        <v>1440</v>
      </c>
      <c r="O68" s="6" t="s">
        <v>1450</v>
      </c>
      <c r="P68" s="12" t="s">
        <v>1054</v>
      </c>
      <c r="Q68" s="15" t="str">
        <f>VLOOKUP(P68,functions!$A$2:$H$69,3,FALSE)</f>
        <v>Production assistant</v>
      </c>
      <c r="R68" s="15" t="s">
        <v>1082</v>
      </c>
      <c r="S68" s="17">
        <f>VLOOKUP(P68,functions!$A$2:$H$69,8,FALSE)</f>
        <v>1</v>
      </c>
      <c r="T68" s="17">
        <f t="shared" ca="1" si="11"/>
        <v>11</v>
      </c>
      <c r="U68" s="18" t="e">
        <f ca="1">VLOOKUP(T68,'salary scales'!$A$1:$F$10,S68+1,FALSE)</f>
        <v>#N/A</v>
      </c>
      <c r="V68" s="23">
        <f>VLOOKUP(P68,functions!$A$2:$H$69,5,FALSE)</f>
        <v>1.00064</v>
      </c>
      <c r="X68" s="18" t="e">
        <f t="shared" ca="1" si="12"/>
        <v>#N/A</v>
      </c>
      <c r="Y68" s="18" t="e">
        <f t="shared" ca="1" si="13"/>
        <v>#N/A</v>
      </c>
      <c r="Z68" s="18" t="e">
        <f t="shared" ca="1" si="4"/>
        <v>#N/A</v>
      </c>
      <c r="AA68" s="18" t="e">
        <f t="shared" ca="1" si="5"/>
        <v>#N/A</v>
      </c>
      <c r="AB68" s="18" t="e">
        <f t="shared" ca="1" si="6"/>
        <v>#N/A</v>
      </c>
      <c r="AC68" s="18" t="e">
        <f t="shared" ca="1" si="7"/>
        <v>#N/A</v>
      </c>
      <c r="AD68" s="18" t="e">
        <f t="shared" ca="1" si="8"/>
        <v>#N/A</v>
      </c>
      <c r="AE68" s="18" t="e">
        <f t="shared" ca="1" si="9"/>
        <v>#N/A</v>
      </c>
      <c r="AF68" s="18" t="e">
        <f t="shared" ca="1" si="10"/>
        <v>#N/A</v>
      </c>
      <c r="AG68" t="str">
        <f t="shared" si="14"/>
        <v/>
      </c>
    </row>
    <row r="69" spans="1:33" x14ac:dyDescent="0.3">
      <c r="A69" s="2" t="s">
        <v>64</v>
      </c>
      <c r="B69" t="s">
        <v>965</v>
      </c>
      <c r="D69" t="s">
        <v>623</v>
      </c>
      <c r="E69" s="1" t="s">
        <v>410</v>
      </c>
      <c r="F69" s="1" t="s">
        <v>466</v>
      </c>
      <c r="G69" s="7">
        <v>26069</v>
      </c>
      <c r="H69" s="7">
        <v>41358</v>
      </c>
      <c r="I69" s="1" t="s">
        <v>1081</v>
      </c>
      <c r="J69" s="47">
        <v>5</v>
      </c>
      <c r="K69" s="47">
        <v>2</v>
      </c>
      <c r="L69" s="49" t="s">
        <v>1424</v>
      </c>
      <c r="M69" s="6" t="s">
        <v>1283</v>
      </c>
      <c r="N69" s="6" t="s">
        <v>1440</v>
      </c>
      <c r="O69" s="6" t="s">
        <v>1450</v>
      </c>
      <c r="P69" s="12" t="s">
        <v>1053</v>
      </c>
      <c r="Q69" s="15" t="str">
        <f>VLOOKUP(P69,functions!$A$2:$H$69,3,FALSE)</f>
        <v>Production worker</v>
      </c>
      <c r="R69" s="15" t="s">
        <v>1082</v>
      </c>
      <c r="S69" s="17">
        <f>VLOOKUP(P69,functions!$A$2:$H$69,8,FALSE)</f>
        <v>2</v>
      </c>
      <c r="T69" s="17">
        <f t="shared" ca="1" si="11"/>
        <v>5</v>
      </c>
      <c r="U69" s="18">
        <f ca="1">VLOOKUP(T69,'salary scales'!$A$1:$F$10,S69+1,FALSE)</f>
        <v>1899.07</v>
      </c>
      <c r="V69" s="23">
        <f>VLOOKUP(P69,functions!$A$2:$H$69,5,FALSE)</f>
        <v>1.00064</v>
      </c>
      <c r="X69" s="18">
        <f t="shared" ca="1" si="12"/>
        <v>1900.2854047999999</v>
      </c>
      <c r="Y69" s="18">
        <f t="shared" ca="1" si="13"/>
        <v>152.022832384</v>
      </c>
      <c r="Z69" s="18">
        <f t="shared" ref="Z69:Z132" ca="1" si="15">IF(X69&lt;$Z$415,$Z$414*X69,$Z$414*$Z$415)</f>
        <v>995.87124999999992</v>
      </c>
      <c r="AA69" s="18">
        <f t="shared" ref="AA69:AA132" ca="1" si="16">$AA$415*X69</f>
        <v>147.27211887199999</v>
      </c>
      <c r="AB69" s="18">
        <f t="shared" ref="AB69:AB132" ca="1" si="17">$AB$415*X69</f>
        <v>32.304851881600001</v>
      </c>
      <c r="AC69" s="18">
        <f t="shared" ref="AC69:AC132" ca="1" si="18">$AC$415*X69</f>
        <v>42.566393067519996</v>
      </c>
      <c r="AD69" s="18">
        <f t="shared" ref="AD69:AD132" ca="1" si="19">$AD$415*X69</f>
        <v>88.363271323199996</v>
      </c>
      <c r="AE69" s="18">
        <f t="shared" ref="AE69:AE132" ca="1" si="20">$AE$415*X69</f>
        <v>10.261541185920001</v>
      </c>
      <c r="AF69" s="18">
        <f t="shared" ref="AF69:AF132" ca="1" si="21">$AF$415*(X69-(V69*$AF$414))</f>
        <v>79.732996479999997</v>
      </c>
      <c r="AG69" t="str">
        <f t="shared" si="14"/>
        <v/>
      </c>
    </row>
    <row r="70" spans="1:33" x14ac:dyDescent="0.3">
      <c r="A70" s="2" t="s">
        <v>65</v>
      </c>
      <c r="B70" t="s">
        <v>983</v>
      </c>
      <c r="D70" t="s">
        <v>540</v>
      </c>
      <c r="E70" s="1" t="s">
        <v>410</v>
      </c>
      <c r="F70" s="1" t="s">
        <v>465</v>
      </c>
      <c r="G70" s="7">
        <v>28050</v>
      </c>
      <c r="H70" s="7">
        <v>40896</v>
      </c>
      <c r="I70" s="1" t="s">
        <v>1081</v>
      </c>
      <c r="M70" s="6" t="s">
        <v>1281</v>
      </c>
      <c r="N70" s="6" t="s">
        <v>1435</v>
      </c>
      <c r="O70" s="6" t="s">
        <v>1443</v>
      </c>
      <c r="P70" s="12" t="s">
        <v>1052</v>
      </c>
      <c r="Q70" s="15" t="str">
        <f>VLOOKUP(P70,functions!$A$2:$H$69,3,FALSE)</f>
        <v>Team leader</v>
      </c>
      <c r="R70" s="15" t="s">
        <v>1083</v>
      </c>
      <c r="S70" s="17">
        <f>VLOOKUP(P70,functions!$A$2:$H$69,8,FALSE)</f>
        <v>3</v>
      </c>
      <c r="T70" s="17">
        <f t="shared" ca="1" si="11"/>
        <v>7</v>
      </c>
      <c r="U70" s="18">
        <f ca="1">VLOOKUP(T70,'salary scales'!$A$1:$F$10,S70+1,FALSE)</f>
        <v>2074.52</v>
      </c>
      <c r="V70" s="23">
        <f>VLOOKUP(P70,functions!$A$2:$H$69,5,FALSE)</f>
        <v>1.00064</v>
      </c>
      <c r="X70" s="18">
        <f t="shared" ca="1" si="12"/>
        <v>2075.8476928</v>
      </c>
      <c r="Y70" s="18">
        <f t="shared" ca="1" si="13"/>
        <v>166.067815424</v>
      </c>
      <c r="Z70" s="18">
        <f t="shared" ca="1" si="15"/>
        <v>995.87124999999992</v>
      </c>
      <c r="AA70" s="18">
        <f t="shared" ca="1" si="16"/>
        <v>160.87819619199999</v>
      </c>
      <c r="AB70" s="18">
        <f t="shared" ca="1" si="17"/>
        <v>35.289410777600004</v>
      </c>
      <c r="AC70" s="18">
        <f t="shared" ca="1" si="18"/>
        <v>46.498988318720002</v>
      </c>
      <c r="AD70" s="18">
        <f t="shared" ca="1" si="19"/>
        <v>96.5269177152</v>
      </c>
      <c r="AE70" s="18">
        <f t="shared" ca="1" si="20"/>
        <v>11.20957754112</v>
      </c>
      <c r="AF70" s="18">
        <f t="shared" ca="1" si="21"/>
        <v>97.289225280000011</v>
      </c>
      <c r="AG70" t="str">
        <f t="shared" si="14"/>
        <v/>
      </c>
    </row>
    <row r="71" spans="1:33" x14ac:dyDescent="0.3">
      <c r="A71" s="2" t="s">
        <v>66</v>
      </c>
      <c r="B71" t="s">
        <v>844</v>
      </c>
      <c r="D71" t="s">
        <v>562</v>
      </c>
      <c r="E71" s="1" t="s">
        <v>410</v>
      </c>
      <c r="F71" s="1" t="s">
        <v>465</v>
      </c>
      <c r="G71" s="7">
        <v>23668</v>
      </c>
      <c r="H71" s="7">
        <v>41503</v>
      </c>
      <c r="I71" s="1" t="s">
        <v>1081</v>
      </c>
      <c r="J71" s="47">
        <v>3</v>
      </c>
      <c r="K71" s="47">
        <v>1</v>
      </c>
      <c r="L71" s="49" t="s">
        <v>1424</v>
      </c>
      <c r="M71" s="6" t="s">
        <v>1281</v>
      </c>
      <c r="N71" s="6" t="s">
        <v>1336</v>
      </c>
      <c r="O71" s="6" t="s">
        <v>1461</v>
      </c>
      <c r="P71" s="12" t="s">
        <v>1010</v>
      </c>
      <c r="Q71" s="15" t="str">
        <f>VLOOKUP(P71,functions!$A$2:$H$69,3,FALSE)</f>
        <v>Administrative Employee Creditors</v>
      </c>
      <c r="R71" s="15"/>
      <c r="S71" s="17">
        <f>VLOOKUP(P71,functions!$A$2:$H$69,8,FALSE)</f>
        <v>3</v>
      </c>
      <c r="T71" s="17">
        <f t="shared" ca="1" si="11"/>
        <v>5</v>
      </c>
      <c r="U71" s="18">
        <f ca="1">VLOOKUP(T71,'salary scales'!$A$1:$F$10,S71+1,FALSE)</f>
        <v>1975.67</v>
      </c>
      <c r="V71" s="23">
        <f>VLOOKUP(P71,functions!$A$2:$H$69,5,FALSE)</f>
        <v>1</v>
      </c>
      <c r="X71" s="18">
        <f t="shared" ca="1" si="12"/>
        <v>1975.67</v>
      </c>
      <c r="Y71" s="18">
        <f t="shared" ca="1" si="13"/>
        <v>158.05360000000002</v>
      </c>
      <c r="Z71" s="18">
        <f t="shared" ca="1" si="15"/>
        <v>995.87124999999992</v>
      </c>
      <c r="AA71" s="18">
        <f t="shared" ca="1" si="16"/>
        <v>153.11442500000001</v>
      </c>
      <c r="AB71" s="18">
        <f t="shared" ca="1" si="17"/>
        <v>33.586390000000002</v>
      </c>
      <c r="AC71" s="18">
        <f t="shared" ca="1" si="18"/>
        <v>44.255008000000004</v>
      </c>
      <c r="AD71" s="18">
        <f t="shared" ca="1" si="19"/>
        <v>91.868655000000004</v>
      </c>
      <c r="AE71" s="18">
        <f t="shared" ca="1" si="20"/>
        <v>10.668618</v>
      </c>
      <c r="AF71" s="18">
        <f t="shared" ca="1" si="21"/>
        <v>87.342000000000013</v>
      </c>
      <c r="AG71" t="str">
        <f t="shared" si="14"/>
        <v/>
      </c>
    </row>
    <row r="72" spans="1:33" x14ac:dyDescent="0.3">
      <c r="A72" s="2" t="s">
        <v>67</v>
      </c>
      <c r="B72" t="s">
        <v>844</v>
      </c>
      <c r="D72" t="s">
        <v>431</v>
      </c>
      <c r="E72" s="1" t="s">
        <v>410</v>
      </c>
      <c r="F72" s="1" t="s">
        <v>465</v>
      </c>
      <c r="G72" s="7">
        <v>31794</v>
      </c>
      <c r="H72" s="7">
        <v>39723</v>
      </c>
      <c r="I72" s="1" t="s">
        <v>1420</v>
      </c>
      <c r="J72" s="47">
        <v>2</v>
      </c>
      <c r="K72" s="47">
        <v>1</v>
      </c>
      <c r="L72" s="49" t="s">
        <v>1422</v>
      </c>
      <c r="M72" s="6" t="s">
        <v>1281</v>
      </c>
      <c r="N72" s="6" t="s">
        <v>1435</v>
      </c>
      <c r="O72" s="6" t="s">
        <v>1446</v>
      </c>
      <c r="P72" s="12" t="s">
        <v>1054</v>
      </c>
      <c r="Q72" s="15" t="str">
        <f>VLOOKUP(P72,functions!$A$2:$H$69,3,FALSE)</f>
        <v>Production assistant</v>
      </c>
      <c r="R72" s="15"/>
      <c r="S72" s="17">
        <f>VLOOKUP(P72,functions!$A$2:$H$69,8,FALSE)</f>
        <v>1</v>
      </c>
      <c r="T72" s="17">
        <f t="shared" ca="1" si="11"/>
        <v>10</v>
      </c>
      <c r="U72" s="18" t="e">
        <f ca="1">VLOOKUP(T72,'salary scales'!$A$1:$F$10,S72+1,FALSE)</f>
        <v>#N/A</v>
      </c>
      <c r="V72" s="23">
        <f>VLOOKUP(P72,functions!$A$2:$H$69,5,FALSE)</f>
        <v>1.00064</v>
      </c>
      <c r="X72" s="18" t="e">
        <f t="shared" ca="1" si="12"/>
        <v>#N/A</v>
      </c>
      <c r="Y72" s="18" t="e">
        <f t="shared" ca="1" si="13"/>
        <v>#N/A</v>
      </c>
      <c r="Z72" s="18" t="e">
        <f t="shared" ca="1" si="15"/>
        <v>#N/A</v>
      </c>
      <c r="AA72" s="18" t="e">
        <f t="shared" ca="1" si="16"/>
        <v>#N/A</v>
      </c>
      <c r="AB72" s="18" t="e">
        <f t="shared" ca="1" si="17"/>
        <v>#N/A</v>
      </c>
      <c r="AC72" s="18" t="e">
        <f t="shared" ca="1" si="18"/>
        <v>#N/A</v>
      </c>
      <c r="AD72" s="18" t="e">
        <f t="shared" ca="1" si="19"/>
        <v>#N/A</v>
      </c>
      <c r="AE72" s="18" t="e">
        <f t="shared" ca="1" si="20"/>
        <v>#N/A</v>
      </c>
      <c r="AF72" s="18" t="e">
        <f t="shared" ca="1" si="21"/>
        <v>#N/A</v>
      </c>
      <c r="AG72" t="str">
        <f t="shared" si="14"/>
        <v/>
      </c>
    </row>
    <row r="73" spans="1:33" x14ac:dyDescent="0.3">
      <c r="A73" s="2" t="s">
        <v>68</v>
      </c>
      <c r="B73" t="s">
        <v>982</v>
      </c>
      <c r="D73" t="s">
        <v>647</v>
      </c>
      <c r="E73" s="1" t="s">
        <v>410</v>
      </c>
      <c r="F73" s="1" t="s">
        <v>465</v>
      </c>
      <c r="G73" s="7">
        <v>25060</v>
      </c>
      <c r="H73" s="7">
        <v>39950</v>
      </c>
      <c r="I73" s="1" t="s">
        <v>1081</v>
      </c>
      <c r="M73" s="6" t="s">
        <v>1283</v>
      </c>
      <c r="N73" s="6" t="s">
        <v>1440</v>
      </c>
      <c r="O73" s="6" t="s">
        <v>1450</v>
      </c>
      <c r="P73" s="12" t="s">
        <v>1053</v>
      </c>
      <c r="Q73" s="15" t="str">
        <f>VLOOKUP(P73,functions!$A$2:$H$69,3,FALSE)</f>
        <v>Production worker</v>
      </c>
      <c r="R73" s="15"/>
      <c r="S73" s="17">
        <f>VLOOKUP(P73,functions!$A$2:$H$69,8,FALSE)</f>
        <v>2</v>
      </c>
      <c r="T73" s="17">
        <f t="shared" ca="1" si="11"/>
        <v>9</v>
      </c>
      <c r="U73" s="18">
        <f ca="1">VLOOKUP(T73,'salary scales'!$A$1:$F$10,S73+1,FALSE)</f>
        <v>1939.17</v>
      </c>
      <c r="V73" s="23">
        <f>VLOOKUP(P73,functions!$A$2:$H$69,5,FALSE)</f>
        <v>1.00064</v>
      </c>
      <c r="X73" s="18">
        <f t="shared" ca="1" si="12"/>
        <v>1940.4110688000001</v>
      </c>
      <c r="Y73" s="18">
        <f t="shared" ca="1" si="13"/>
        <v>155.232885504</v>
      </c>
      <c r="Z73" s="18">
        <f t="shared" ca="1" si="15"/>
        <v>995.87124999999992</v>
      </c>
      <c r="AA73" s="18">
        <f t="shared" ca="1" si="16"/>
        <v>150.38185783200001</v>
      </c>
      <c r="AB73" s="18">
        <f t="shared" ca="1" si="17"/>
        <v>32.986988169600004</v>
      </c>
      <c r="AC73" s="18">
        <f t="shared" ca="1" si="18"/>
        <v>43.465207941119999</v>
      </c>
      <c r="AD73" s="18">
        <f t="shared" ca="1" si="19"/>
        <v>90.229114699199997</v>
      </c>
      <c r="AE73" s="18">
        <f t="shared" ca="1" si="20"/>
        <v>10.478219771520001</v>
      </c>
      <c r="AF73" s="18">
        <f t="shared" ca="1" si="21"/>
        <v>83.745562880000023</v>
      </c>
      <c r="AG73" t="str">
        <f t="shared" si="14"/>
        <v/>
      </c>
    </row>
    <row r="74" spans="1:33" x14ac:dyDescent="0.3">
      <c r="A74" s="2" t="s">
        <v>69</v>
      </c>
      <c r="B74" t="s">
        <v>845</v>
      </c>
      <c r="C74" t="s">
        <v>846</v>
      </c>
      <c r="D74" t="s">
        <v>562</v>
      </c>
      <c r="E74" s="1" t="s">
        <v>410</v>
      </c>
      <c r="F74" s="1" t="s">
        <v>465</v>
      </c>
      <c r="G74" s="7">
        <v>31889</v>
      </c>
      <c r="H74" s="7">
        <v>40596</v>
      </c>
      <c r="I74" s="1" t="s">
        <v>1420</v>
      </c>
      <c r="J74" s="47">
        <v>43</v>
      </c>
      <c r="K74" s="47">
        <v>4</v>
      </c>
      <c r="L74" s="49" t="s">
        <v>1422</v>
      </c>
      <c r="M74" s="6" t="s">
        <v>1281</v>
      </c>
      <c r="N74" s="6" t="s">
        <v>1435</v>
      </c>
      <c r="O74" s="6" t="s">
        <v>1446</v>
      </c>
      <c r="P74" s="12" t="s">
        <v>1053</v>
      </c>
      <c r="Q74" s="15" t="str">
        <f>VLOOKUP(P74,functions!$A$2:$H$69,3,FALSE)</f>
        <v>Production worker</v>
      </c>
      <c r="R74" s="15"/>
      <c r="S74" s="17">
        <f>VLOOKUP(P74,functions!$A$2:$H$69,8,FALSE)</f>
        <v>2</v>
      </c>
      <c r="T74" s="17">
        <f t="shared" ca="1" si="11"/>
        <v>7</v>
      </c>
      <c r="U74" s="18">
        <f ca="1">VLOOKUP(T74,'salary scales'!$A$1:$F$10,S74+1,FALSE)</f>
        <v>1939.17</v>
      </c>
      <c r="V74" s="23">
        <f>VLOOKUP(P74,functions!$A$2:$H$69,5,FALSE)</f>
        <v>1.00064</v>
      </c>
      <c r="X74" s="18">
        <f t="shared" ca="1" si="12"/>
        <v>1940.4110688000001</v>
      </c>
      <c r="Y74" s="18">
        <f t="shared" ca="1" si="13"/>
        <v>155.232885504</v>
      </c>
      <c r="Z74" s="18">
        <f t="shared" ca="1" si="15"/>
        <v>995.87124999999992</v>
      </c>
      <c r="AA74" s="18">
        <f t="shared" ca="1" si="16"/>
        <v>150.38185783200001</v>
      </c>
      <c r="AB74" s="18">
        <f t="shared" ca="1" si="17"/>
        <v>32.986988169600004</v>
      </c>
      <c r="AC74" s="18">
        <f t="shared" ca="1" si="18"/>
        <v>43.465207941119999</v>
      </c>
      <c r="AD74" s="18">
        <f t="shared" ca="1" si="19"/>
        <v>90.229114699199997</v>
      </c>
      <c r="AE74" s="18">
        <f t="shared" ca="1" si="20"/>
        <v>10.478219771520001</v>
      </c>
      <c r="AF74" s="18">
        <f t="shared" ca="1" si="21"/>
        <v>83.745562880000023</v>
      </c>
      <c r="AG74" t="str">
        <f t="shared" si="14"/>
        <v/>
      </c>
    </row>
    <row r="75" spans="1:33" x14ac:dyDescent="0.3">
      <c r="A75" s="2" t="s">
        <v>70</v>
      </c>
      <c r="B75" t="s">
        <v>845</v>
      </c>
      <c r="C75" t="s">
        <v>846</v>
      </c>
      <c r="D75" t="s">
        <v>705</v>
      </c>
      <c r="E75" s="1" t="s">
        <v>1467</v>
      </c>
      <c r="F75" s="1" t="s">
        <v>465</v>
      </c>
      <c r="G75" s="7">
        <v>32452</v>
      </c>
      <c r="H75" s="7">
        <v>40815</v>
      </c>
      <c r="I75" s="1" t="s">
        <v>1081</v>
      </c>
      <c r="J75" s="47">
        <v>3</v>
      </c>
      <c r="K75" s="47">
        <v>1</v>
      </c>
      <c r="L75" s="49" t="s">
        <v>1422</v>
      </c>
      <c r="M75" s="6" t="s">
        <v>1281</v>
      </c>
      <c r="N75" s="6" t="s">
        <v>1438</v>
      </c>
      <c r="O75" s="6" t="s">
        <v>1457</v>
      </c>
      <c r="P75" s="12" t="s">
        <v>1059</v>
      </c>
      <c r="Q75" s="15" t="str">
        <f>VLOOKUP(P75,functions!$A$2:$H$69,3,FALSE)</f>
        <v>Warehouse worker</v>
      </c>
      <c r="R75" s="15"/>
      <c r="S75" s="17">
        <f>VLOOKUP(P75,functions!$A$2:$H$69,8,FALSE)</f>
        <v>1</v>
      </c>
      <c r="T75" s="17">
        <f t="shared" ca="1" si="11"/>
        <v>7</v>
      </c>
      <c r="U75" s="18">
        <f ca="1">VLOOKUP(T75,'salary scales'!$A$1:$F$10,S75+1,FALSE)</f>
        <v>1861.13</v>
      </c>
      <c r="V75" s="23">
        <f>VLOOKUP(P75,functions!$A$2:$H$69,5,FALSE)</f>
        <v>1</v>
      </c>
      <c r="X75" s="18">
        <f t="shared" ca="1" si="12"/>
        <v>1861.13</v>
      </c>
      <c r="Y75" s="18">
        <f t="shared" ca="1" si="13"/>
        <v>148.8904</v>
      </c>
      <c r="Z75" s="18">
        <f t="shared" ca="1" si="15"/>
        <v>995.87124999999992</v>
      </c>
      <c r="AA75" s="18">
        <f t="shared" ca="1" si="16"/>
        <v>144.23757500000002</v>
      </c>
      <c r="AB75" s="18">
        <f t="shared" ca="1" si="17"/>
        <v>31.639210000000006</v>
      </c>
      <c r="AC75" s="18">
        <f t="shared" ca="1" si="18"/>
        <v>41.689312000000001</v>
      </c>
      <c r="AD75" s="18">
        <f t="shared" ca="1" si="19"/>
        <v>86.542545000000004</v>
      </c>
      <c r="AE75" s="18">
        <f t="shared" ca="1" si="20"/>
        <v>10.050102000000001</v>
      </c>
      <c r="AF75" s="18">
        <f t="shared" ca="1" si="21"/>
        <v>75.888000000000019</v>
      </c>
      <c r="AG75" t="str">
        <f t="shared" si="14"/>
        <v/>
      </c>
    </row>
    <row r="76" spans="1:33" x14ac:dyDescent="0.3">
      <c r="A76" s="2" t="s">
        <v>71</v>
      </c>
      <c r="B76" s="4" t="s">
        <v>950</v>
      </c>
      <c r="D76" t="s">
        <v>988</v>
      </c>
      <c r="E76" s="1" t="s">
        <v>410</v>
      </c>
      <c r="F76" s="1" t="s">
        <v>468</v>
      </c>
      <c r="G76" s="7">
        <v>22335</v>
      </c>
      <c r="H76" s="7">
        <v>41027</v>
      </c>
      <c r="I76" s="1" t="s">
        <v>1420</v>
      </c>
      <c r="J76" s="47">
        <v>29</v>
      </c>
      <c r="K76" s="47">
        <v>20</v>
      </c>
      <c r="L76" s="49" t="s">
        <v>1422</v>
      </c>
      <c r="M76" s="6" t="s">
        <v>1281</v>
      </c>
      <c r="N76" s="6" t="s">
        <v>1435</v>
      </c>
      <c r="O76" s="6" t="s">
        <v>1443</v>
      </c>
      <c r="P76" s="12" t="s">
        <v>1054</v>
      </c>
      <c r="Q76" s="15" t="str">
        <f>VLOOKUP(P76,functions!$A$2:$H$69,3,FALSE)</f>
        <v>Production assistant</v>
      </c>
      <c r="R76" s="15"/>
      <c r="S76" s="17">
        <f>VLOOKUP(P76,functions!$A$2:$H$69,8,FALSE)</f>
        <v>1</v>
      </c>
      <c r="T76" s="17">
        <f t="shared" ca="1" si="11"/>
        <v>6</v>
      </c>
      <c r="U76" s="18">
        <f ca="1">VLOOKUP(T76,'salary scales'!$A$1:$F$10,S76+1,FALSE)</f>
        <v>1861.13</v>
      </c>
      <c r="V76" s="23">
        <f>VLOOKUP(P76,functions!$A$2:$H$69,5,FALSE)</f>
        <v>1.00064</v>
      </c>
      <c r="X76" s="18">
        <f t="shared" ca="1" si="12"/>
        <v>1862.3211232000001</v>
      </c>
      <c r="Y76" s="18">
        <f t="shared" ca="1" si="13"/>
        <v>148.98568985600002</v>
      </c>
      <c r="Z76" s="18">
        <f t="shared" ca="1" si="15"/>
        <v>995.87124999999992</v>
      </c>
      <c r="AA76" s="18">
        <f t="shared" ca="1" si="16"/>
        <v>144.32988704800002</v>
      </c>
      <c r="AB76" s="18">
        <f t="shared" ca="1" si="17"/>
        <v>31.659459094400002</v>
      </c>
      <c r="AC76" s="18">
        <f t="shared" ca="1" si="18"/>
        <v>41.715993159680004</v>
      </c>
      <c r="AD76" s="18">
        <f t="shared" ca="1" si="19"/>
        <v>86.597932228800005</v>
      </c>
      <c r="AE76" s="18">
        <f t="shared" ca="1" si="20"/>
        <v>10.056534065280001</v>
      </c>
      <c r="AF76" s="18">
        <f t="shared" ca="1" si="21"/>
        <v>75.936568320000021</v>
      </c>
      <c r="AG76" t="str">
        <f t="shared" si="14"/>
        <v/>
      </c>
    </row>
    <row r="77" spans="1:33" x14ac:dyDescent="0.3">
      <c r="A77" s="2" t="s">
        <v>72</v>
      </c>
      <c r="B77" t="s">
        <v>951</v>
      </c>
      <c r="D77" t="s">
        <v>619</v>
      </c>
      <c r="E77" s="1" t="s">
        <v>410</v>
      </c>
      <c r="F77" s="1" t="s">
        <v>465</v>
      </c>
      <c r="G77" s="7">
        <v>25416</v>
      </c>
      <c r="H77" s="7">
        <v>39849</v>
      </c>
      <c r="I77" s="1" t="s">
        <v>1081</v>
      </c>
      <c r="M77" s="6" t="s">
        <v>1281</v>
      </c>
      <c r="N77" s="6" t="s">
        <v>1278</v>
      </c>
      <c r="O77" s="6" t="s">
        <v>1278</v>
      </c>
      <c r="P77" s="12" t="s">
        <v>1039</v>
      </c>
      <c r="Q77" s="15" t="str">
        <f>VLOOKUP(P77,functions!$A$2:$H$69,3,FALSE)</f>
        <v>Assistant laboratory tecnician</v>
      </c>
      <c r="R77" s="15"/>
      <c r="S77" s="17">
        <f>VLOOKUP(P77,functions!$A$2:$H$69,8,FALSE)</f>
        <v>2</v>
      </c>
      <c r="T77" s="17">
        <f t="shared" ca="1" si="11"/>
        <v>9</v>
      </c>
      <c r="U77" s="18">
        <f ca="1">VLOOKUP(T77,'salary scales'!$A$1:$F$10,S77+1,FALSE)</f>
        <v>1939.17</v>
      </c>
      <c r="V77" s="23">
        <f>VLOOKUP(P77,functions!$A$2:$H$69,5,FALSE)</f>
        <v>0.6</v>
      </c>
      <c r="X77" s="18">
        <f t="shared" ca="1" si="12"/>
        <v>1163.502</v>
      </c>
      <c r="Y77" s="18">
        <f t="shared" ca="1" si="13"/>
        <v>93.080159999999992</v>
      </c>
      <c r="Z77" s="18">
        <f t="shared" ca="1" si="15"/>
        <v>995.87124999999992</v>
      </c>
      <c r="AA77" s="18">
        <f t="shared" ca="1" si="16"/>
        <v>90.171404999999993</v>
      </c>
      <c r="AB77" s="18">
        <f t="shared" ca="1" si="17"/>
        <v>19.779534000000002</v>
      </c>
      <c r="AC77" s="18">
        <f t="shared" ca="1" si="18"/>
        <v>26.062444799999998</v>
      </c>
      <c r="AD77" s="18">
        <f t="shared" ca="1" si="19"/>
        <v>54.102843</v>
      </c>
      <c r="AE77" s="18">
        <f t="shared" ca="1" si="20"/>
        <v>6.2829107999999998</v>
      </c>
      <c r="AF77" s="18">
        <f t="shared" ca="1" si="21"/>
        <v>50.215199999999996</v>
      </c>
      <c r="AG77" t="str">
        <f t="shared" si="14"/>
        <v/>
      </c>
    </row>
    <row r="78" spans="1:33" x14ac:dyDescent="0.3">
      <c r="A78" s="2" t="s">
        <v>73</v>
      </c>
      <c r="B78" t="s">
        <v>759</v>
      </c>
      <c r="C78" t="s">
        <v>741</v>
      </c>
      <c r="D78" t="s">
        <v>429</v>
      </c>
      <c r="E78" s="1" t="s">
        <v>410</v>
      </c>
      <c r="F78" s="1" t="s">
        <v>465</v>
      </c>
      <c r="G78" s="7">
        <v>27212</v>
      </c>
      <c r="H78" s="7">
        <v>39589</v>
      </c>
      <c r="I78" s="1" t="s">
        <v>1081</v>
      </c>
      <c r="M78" s="6" t="s">
        <v>1281</v>
      </c>
      <c r="N78" s="6" t="s">
        <v>1435</v>
      </c>
      <c r="O78" s="6" t="s">
        <v>1446</v>
      </c>
      <c r="P78" s="12" t="s">
        <v>1053</v>
      </c>
      <c r="Q78" s="15" t="str">
        <f>VLOOKUP(P78,functions!$A$2:$H$69,3,FALSE)</f>
        <v>Production worker</v>
      </c>
      <c r="R78" s="15"/>
      <c r="S78" s="17">
        <f>VLOOKUP(P78,functions!$A$2:$H$69,8,FALSE)</f>
        <v>2</v>
      </c>
      <c r="T78" s="17">
        <f t="shared" ca="1" si="11"/>
        <v>10</v>
      </c>
      <c r="U78" s="18" t="e">
        <f ca="1">VLOOKUP(T78,'salary scales'!$A$1:$F$10,S78+1,FALSE)</f>
        <v>#N/A</v>
      </c>
      <c r="V78" s="23">
        <f>VLOOKUP(P78,functions!$A$2:$H$69,5,FALSE)</f>
        <v>1.00064</v>
      </c>
      <c r="X78" s="18" t="e">
        <f t="shared" ca="1" si="12"/>
        <v>#N/A</v>
      </c>
      <c r="Y78" s="18" t="e">
        <f t="shared" ca="1" si="13"/>
        <v>#N/A</v>
      </c>
      <c r="Z78" s="18" t="e">
        <f t="shared" ca="1" si="15"/>
        <v>#N/A</v>
      </c>
      <c r="AA78" s="18" t="e">
        <f t="shared" ca="1" si="16"/>
        <v>#N/A</v>
      </c>
      <c r="AB78" s="18" t="e">
        <f t="shared" ca="1" si="17"/>
        <v>#N/A</v>
      </c>
      <c r="AC78" s="18" t="e">
        <f t="shared" ca="1" si="18"/>
        <v>#N/A</v>
      </c>
      <c r="AD78" s="18" t="e">
        <f t="shared" ca="1" si="19"/>
        <v>#N/A</v>
      </c>
      <c r="AE78" s="18" t="e">
        <f t="shared" ca="1" si="20"/>
        <v>#N/A</v>
      </c>
      <c r="AF78" s="18" t="e">
        <f t="shared" ca="1" si="21"/>
        <v>#N/A</v>
      </c>
      <c r="AG78" t="str">
        <f t="shared" si="14"/>
        <v/>
      </c>
    </row>
    <row r="79" spans="1:33" x14ac:dyDescent="0.3">
      <c r="A79" s="2" t="s">
        <v>74</v>
      </c>
      <c r="B79" t="s">
        <v>937</v>
      </c>
      <c r="D79" t="s">
        <v>574</v>
      </c>
      <c r="E79" s="1" t="s">
        <v>410</v>
      </c>
      <c r="F79" s="1" t="s">
        <v>465</v>
      </c>
      <c r="G79" s="7">
        <v>20952</v>
      </c>
      <c r="H79" s="7">
        <v>39844</v>
      </c>
      <c r="I79" s="1" t="s">
        <v>1420</v>
      </c>
      <c r="J79" s="47">
        <v>361</v>
      </c>
      <c r="K79" s="47">
        <v>1</v>
      </c>
      <c r="L79" s="49" t="s">
        <v>1089</v>
      </c>
      <c r="M79" s="6" t="s">
        <v>1281</v>
      </c>
      <c r="N79" s="6" t="s">
        <v>1435</v>
      </c>
      <c r="O79" s="6" t="s">
        <v>1443</v>
      </c>
      <c r="P79" s="12" t="s">
        <v>1053</v>
      </c>
      <c r="Q79" s="15" t="str">
        <f>VLOOKUP(P79,functions!$A$2:$H$69,3,FALSE)</f>
        <v>Production worker</v>
      </c>
      <c r="R79" s="15"/>
      <c r="S79" s="17">
        <f>VLOOKUP(P79,functions!$A$2:$H$69,8,FALSE)</f>
        <v>2</v>
      </c>
      <c r="T79" s="17">
        <f t="shared" ca="1" si="11"/>
        <v>9</v>
      </c>
      <c r="U79" s="18">
        <f ca="1">VLOOKUP(T79,'salary scales'!$A$1:$F$10,S79+1,FALSE)</f>
        <v>1939.17</v>
      </c>
      <c r="V79" s="23">
        <f>VLOOKUP(P79,functions!$A$2:$H$69,5,FALSE)</f>
        <v>1.00064</v>
      </c>
      <c r="X79" s="18">
        <f t="shared" ca="1" si="12"/>
        <v>1940.4110688000001</v>
      </c>
      <c r="Y79" s="18">
        <f t="shared" ca="1" si="13"/>
        <v>155.232885504</v>
      </c>
      <c r="Z79" s="18">
        <f t="shared" ca="1" si="15"/>
        <v>995.87124999999992</v>
      </c>
      <c r="AA79" s="18">
        <f t="shared" ca="1" si="16"/>
        <v>150.38185783200001</v>
      </c>
      <c r="AB79" s="18">
        <f t="shared" ca="1" si="17"/>
        <v>32.986988169600004</v>
      </c>
      <c r="AC79" s="18">
        <f t="shared" ca="1" si="18"/>
        <v>43.465207941119999</v>
      </c>
      <c r="AD79" s="18">
        <f t="shared" ca="1" si="19"/>
        <v>90.229114699199997</v>
      </c>
      <c r="AE79" s="18">
        <f t="shared" ca="1" si="20"/>
        <v>10.478219771520001</v>
      </c>
      <c r="AF79" s="18">
        <f t="shared" ca="1" si="21"/>
        <v>83.745562880000023</v>
      </c>
      <c r="AG79" t="str">
        <f t="shared" si="14"/>
        <v/>
      </c>
    </row>
    <row r="80" spans="1:33" x14ac:dyDescent="0.3">
      <c r="A80" s="2" t="s">
        <v>75</v>
      </c>
      <c r="B80" t="s">
        <v>946</v>
      </c>
      <c r="D80" t="s">
        <v>423</v>
      </c>
      <c r="E80" s="1" t="s">
        <v>410</v>
      </c>
      <c r="F80" s="1" t="s">
        <v>465</v>
      </c>
      <c r="G80" s="7">
        <v>22588</v>
      </c>
      <c r="H80" s="7">
        <v>40711</v>
      </c>
      <c r="I80" s="1" t="s">
        <v>1081</v>
      </c>
      <c r="J80" s="47">
        <v>1</v>
      </c>
      <c r="K80" s="47">
        <v>1</v>
      </c>
      <c r="L80" s="49" t="s">
        <v>1422</v>
      </c>
      <c r="M80" s="6" t="s">
        <v>1281</v>
      </c>
      <c r="N80" s="6" t="s">
        <v>1403</v>
      </c>
      <c r="O80" s="6" t="s">
        <v>1441</v>
      </c>
      <c r="P80" s="12" t="s">
        <v>1001</v>
      </c>
      <c r="Q80" s="15" t="str">
        <f>VLOOKUP(P80,functions!$A$2:$H$69,3,FALSE)</f>
        <v>Secretary</v>
      </c>
      <c r="R80" s="15"/>
      <c r="S80" s="17">
        <f>VLOOKUP(P80,functions!$A$2:$H$69,8,FALSE)</f>
        <v>2</v>
      </c>
      <c r="T80" s="17">
        <f t="shared" ca="1" si="11"/>
        <v>7</v>
      </c>
      <c r="U80" s="18">
        <f ca="1">VLOOKUP(T80,'salary scales'!$A$1:$F$10,S80+1,FALSE)</f>
        <v>1939.17</v>
      </c>
      <c r="V80" s="23">
        <f>VLOOKUP(P80,functions!$A$2:$H$69,5,FALSE)</f>
        <v>0.6</v>
      </c>
      <c r="X80" s="18">
        <f t="shared" ca="1" si="12"/>
        <v>1163.502</v>
      </c>
      <c r="Y80" s="18">
        <f t="shared" ca="1" si="13"/>
        <v>93.080159999999992</v>
      </c>
      <c r="Z80" s="18">
        <f t="shared" ca="1" si="15"/>
        <v>995.87124999999992</v>
      </c>
      <c r="AA80" s="18">
        <f t="shared" ca="1" si="16"/>
        <v>90.171404999999993</v>
      </c>
      <c r="AB80" s="18">
        <f t="shared" ca="1" si="17"/>
        <v>19.779534000000002</v>
      </c>
      <c r="AC80" s="18">
        <f t="shared" ca="1" si="18"/>
        <v>26.062444799999998</v>
      </c>
      <c r="AD80" s="18">
        <f t="shared" ca="1" si="19"/>
        <v>54.102843</v>
      </c>
      <c r="AE80" s="18">
        <f t="shared" ca="1" si="20"/>
        <v>6.2829107999999998</v>
      </c>
      <c r="AF80" s="18">
        <f t="shared" ca="1" si="21"/>
        <v>50.215199999999996</v>
      </c>
      <c r="AG80" t="str">
        <f t="shared" si="14"/>
        <v/>
      </c>
    </row>
    <row r="81" spans="1:33" x14ac:dyDescent="0.3">
      <c r="A81" s="2" t="s">
        <v>76</v>
      </c>
      <c r="B81" t="s">
        <v>752</v>
      </c>
      <c r="C81" t="s">
        <v>733</v>
      </c>
      <c r="D81" t="s">
        <v>663</v>
      </c>
      <c r="E81" s="1" t="s">
        <v>1467</v>
      </c>
      <c r="F81" s="1" t="s">
        <v>465</v>
      </c>
      <c r="G81" s="7">
        <v>22379</v>
      </c>
      <c r="H81" s="7">
        <v>41046</v>
      </c>
      <c r="I81" s="1" t="s">
        <v>1081</v>
      </c>
      <c r="J81" s="47">
        <v>5</v>
      </c>
      <c r="K81" s="47">
        <v>2</v>
      </c>
      <c r="L81" s="49" t="s">
        <v>1424</v>
      </c>
      <c r="M81" s="6" t="s">
        <v>1281</v>
      </c>
      <c r="N81" s="6" t="s">
        <v>1336</v>
      </c>
      <c r="O81" s="6" t="s">
        <v>1462</v>
      </c>
      <c r="P81" s="12" t="s">
        <v>1012</v>
      </c>
      <c r="Q81" s="15" t="str">
        <f>VLOOKUP(P81,functions!$A$2:$H$69,3,FALSE)</f>
        <v>Salary Employee</v>
      </c>
      <c r="R81" s="15"/>
      <c r="S81" s="17">
        <f>VLOOKUP(P81,functions!$A$2:$H$69,8,FALSE)</f>
        <v>3</v>
      </c>
      <c r="T81" s="17">
        <f t="shared" ca="1" si="11"/>
        <v>6</v>
      </c>
      <c r="U81" s="18">
        <f ca="1">VLOOKUP(T81,'salary scales'!$A$1:$F$10,S81+1,FALSE)</f>
        <v>2025.09</v>
      </c>
      <c r="V81" s="23">
        <f>VLOOKUP(P81,functions!$A$2:$H$69,5,FALSE)</f>
        <v>0.8</v>
      </c>
      <c r="X81" s="18">
        <f t="shared" ca="1" si="12"/>
        <v>1620.0720000000001</v>
      </c>
      <c r="Y81" s="18">
        <f t="shared" ca="1" si="13"/>
        <v>129.60576</v>
      </c>
      <c r="Z81" s="18">
        <f t="shared" ca="1" si="15"/>
        <v>995.87124999999992</v>
      </c>
      <c r="AA81" s="18">
        <f t="shared" ca="1" si="16"/>
        <v>125.55558000000001</v>
      </c>
      <c r="AB81" s="18">
        <f t="shared" ca="1" si="17"/>
        <v>27.541224000000003</v>
      </c>
      <c r="AC81" s="18">
        <f t="shared" ca="1" si="18"/>
        <v>36.2896128</v>
      </c>
      <c r="AD81" s="18">
        <f t="shared" ca="1" si="19"/>
        <v>75.333348000000001</v>
      </c>
      <c r="AE81" s="18">
        <f t="shared" ca="1" si="20"/>
        <v>8.7483888000000007</v>
      </c>
      <c r="AF81" s="18">
        <f t="shared" ca="1" si="21"/>
        <v>73.827200000000005</v>
      </c>
      <c r="AG81" t="str">
        <f t="shared" si="14"/>
        <v/>
      </c>
    </row>
    <row r="82" spans="1:33" x14ac:dyDescent="0.3">
      <c r="A82" s="2" t="s">
        <v>77</v>
      </c>
      <c r="B82" t="s">
        <v>752</v>
      </c>
      <c r="C82" t="s">
        <v>733</v>
      </c>
      <c r="D82" t="s">
        <v>541</v>
      </c>
      <c r="E82" s="1" t="s">
        <v>410</v>
      </c>
      <c r="F82" s="1" t="s">
        <v>465</v>
      </c>
      <c r="G82" s="7">
        <v>24149</v>
      </c>
      <c r="H82" s="7">
        <v>41296</v>
      </c>
      <c r="I82" s="1" t="s">
        <v>1081</v>
      </c>
      <c r="M82" s="6" t="s">
        <v>1281</v>
      </c>
      <c r="N82" s="6" t="s">
        <v>1336</v>
      </c>
      <c r="O82" s="6" t="s">
        <v>1462</v>
      </c>
      <c r="P82" s="12" t="s">
        <v>1012</v>
      </c>
      <c r="Q82" s="15" t="str">
        <f>VLOOKUP(P82,functions!$A$2:$H$69,3,FALSE)</f>
        <v>Salary Employee</v>
      </c>
      <c r="R82" s="15"/>
      <c r="S82" s="17">
        <f>VLOOKUP(P82,functions!$A$2:$H$69,8,FALSE)</f>
        <v>3</v>
      </c>
      <c r="T82" s="17">
        <f t="shared" ca="1" si="11"/>
        <v>5</v>
      </c>
      <c r="U82" s="18">
        <f ca="1">VLOOKUP(T82,'salary scales'!$A$1:$F$10,S82+1,FALSE)</f>
        <v>1975.67</v>
      </c>
      <c r="V82" s="23">
        <f>VLOOKUP(P82,functions!$A$2:$H$69,5,FALSE)</f>
        <v>0.8</v>
      </c>
      <c r="X82" s="18">
        <f t="shared" ca="1" si="12"/>
        <v>1580.5360000000001</v>
      </c>
      <c r="Y82" s="18">
        <f t="shared" ca="1" si="13"/>
        <v>126.44288</v>
      </c>
      <c r="Z82" s="18">
        <f t="shared" ca="1" si="15"/>
        <v>995.87124999999992</v>
      </c>
      <c r="AA82" s="18">
        <f t="shared" ca="1" si="16"/>
        <v>122.49154</v>
      </c>
      <c r="AB82" s="18">
        <f t="shared" ca="1" si="17"/>
        <v>26.869112000000001</v>
      </c>
      <c r="AC82" s="18">
        <f t="shared" ca="1" si="18"/>
        <v>35.4040064</v>
      </c>
      <c r="AD82" s="18">
        <f t="shared" ca="1" si="19"/>
        <v>73.494923999999997</v>
      </c>
      <c r="AE82" s="18">
        <f t="shared" ca="1" si="20"/>
        <v>8.5348944000000007</v>
      </c>
      <c r="AF82" s="18">
        <f t="shared" ca="1" si="21"/>
        <v>69.873599999999996</v>
      </c>
      <c r="AG82" t="str">
        <f t="shared" si="14"/>
        <v/>
      </c>
    </row>
    <row r="83" spans="1:33" x14ac:dyDescent="0.3">
      <c r="A83" s="2" t="s">
        <v>78</v>
      </c>
      <c r="B83" t="s">
        <v>752</v>
      </c>
      <c r="C83" t="s">
        <v>733</v>
      </c>
      <c r="D83" t="s">
        <v>646</v>
      </c>
      <c r="E83" s="1" t="s">
        <v>410</v>
      </c>
      <c r="F83" s="1" t="s">
        <v>465</v>
      </c>
      <c r="G83" s="7">
        <v>26363</v>
      </c>
      <c r="H83" s="7">
        <v>40494</v>
      </c>
      <c r="I83" s="1" t="s">
        <v>1081</v>
      </c>
      <c r="M83" s="6" t="s">
        <v>1281</v>
      </c>
      <c r="N83" s="6" t="s">
        <v>1042</v>
      </c>
      <c r="O83" s="6" t="s">
        <v>1463</v>
      </c>
      <c r="P83" s="12" t="s">
        <v>1006</v>
      </c>
      <c r="Q83" s="15" t="str">
        <f>VLOOKUP(P83,functions!$A$2:$H$69,3,FALSE)</f>
        <v>Network administrator</v>
      </c>
      <c r="R83" s="15"/>
      <c r="S83" s="17">
        <f>VLOOKUP(P83,functions!$A$2:$H$69,8,FALSE)</f>
        <v>4</v>
      </c>
      <c r="T83" s="17">
        <f t="shared" ca="1" si="11"/>
        <v>8</v>
      </c>
      <c r="U83" s="18">
        <f ca="1">VLOOKUP(T83,'salary scales'!$A$1:$F$10,S83+1,FALSE)</f>
        <v>2222.98</v>
      </c>
      <c r="V83" s="23">
        <f>VLOOKUP(P83,functions!$A$2:$H$69,5,FALSE)</f>
        <v>1</v>
      </c>
      <c r="X83" s="18">
        <f t="shared" ca="1" si="12"/>
        <v>2222.98</v>
      </c>
      <c r="Y83" s="18">
        <f t="shared" ca="1" si="13"/>
        <v>177.83840000000001</v>
      </c>
      <c r="Z83" s="18">
        <f t="shared" ca="1" si="15"/>
        <v>995.87124999999992</v>
      </c>
      <c r="AA83" s="18">
        <f t="shared" ca="1" si="16"/>
        <v>172.28094999999999</v>
      </c>
      <c r="AB83" s="18">
        <f t="shared" ca="1" si="17"/>
        <v>37.790660000000003</v>
      </c>
      <c r="AC83" s="18">
        <f t="shared" ca="1" si="18"/>
        <v>49.794752000000003</v>
      </c>
      <c r="AD83" s="18">
        <f t="shared" ca="1" si="19"/>
        <v>103.36857000000001</v>
      </c>
      <c r="AE83" s="18">
        <f t="shared" ca="1" si="20"/>
        <v>12.004092</v>
      </c>
      <c r="AF83" s="18">
        <f t="shared" ca="1" si="21"/>
        <v>112.07300000000001</v>
      </c>
      <c r="AG83" t="str">
        <f t="shared" si="14"/>
        <v/>
      </c>
    </row>
    <row r="84" spans="1:33" x14ac:dyDescent="0.3">
      <c r="A84" s="2" t="s">
        <v>79</v>
      </c>
      <c r="B84" t="s">
        <v>752</v>
      </c>
      <c r="C84" t="s">
        <v>733</v>
      </c>
      <c r="D84" t="s">
        <v>475</v>
      </c>
      <c r="E84" s="1" t="s">
        <v>410</v>
      </c>
      <c r="F84" s="1" t="s">
        <v>465</v>
      </c>
      <c r="G84" s="7">
        <v>24185</v>
      </c>
      <c r="H84" s="7">
        <v>41550</v>
      </c>
      <c r="I84" s="1" t="s">
        <v>1081</v>
      </c>
      <c r="J84" s="47">
        <v>2</v>
      </c>
      <c r="K84" s="47">
        <v>1</v>
      </c>
      <c r="L84" s="49" t="s">
        <v>1422</v>
      </c>
      <c r="M84" s="6" t="s">
        <v>1281</v>
      </c>
      <c r="N84" s="6" t="s">
        <v>1435</v>
      </c>
      <c r="O84" s="6" t="s">
        <v>1464</v>
      </c>
      <c r="P84" s="12" t="s">
        <v>1050</v>
      </c>
      <c r="Q84" s="15" t="str">
        <f>VLOOKUP(P84,functions!$A$2:$H$69,3,FALSE)</f>
        <v>Process manager</v>
      </c>
      <c r="R84" s="15"/>
      <c r="S84" s="17">
        <f>VLOOKUP(P84,functions!$A$2:$H$69,8,FALSE)</f>
        <v>4</v>
      </c>
      <c r="T84" s="17">
        <f t="shared" ca="1" si="11"/>
        <v>5</v>
      </c>
      <c r="U84" s="18">
        <f ca="1">VLOOKUP(T84,'salary scales'!$A$1:$F$10,S84+1,FALSE)</f>
        <v>2058.04</v>
      </c>
      <c r="V84" s="23">
        <f>VLOOKUP(P84,functions!$A$2:$H$69,5,FALSE)</f>
        <v>1</v>
      </c>
      <c r="X84" s="18">
        <f t="shared" ca="1" si="12"/>
        <v>2058.04</v>
      </c>
      <c r="Y84" s="18">
        <f t="shared" ca="1" si="13"/>
        <v>164.64320000000001</v>
      </c>
      <c r="Z84" s="18">
        <f t="shared" ca="1" si="15"/>
        <v>995.87124999999992</v>
      </c>
      <c r="AA84" s="18">
        <f t="shared" ca="1" si="16"/>
        <v>159.49809999999999</v>
      </c>
      <c r="AB84" s="18">
        <f t="shared" ca="1" si="17"/>
        <v>34.98668</v>
      </c>
      <c r="AC84" s="18">
        <f t="shared" ca="1" si="18"/>
        <v>46.100096000000001</v>
      </c>
      <c r="AD84" s="18">
        <f t="shared" ca="1" si="19"/>
        <v>95.698859999999996</v>
      </c>
      <c r="AE84" s="18">
        <f t="shared" ca="1" si="20"/>
        <v>11.113416000000001</v>
      </c>
      <c r="AF84" s="18">
        <f t="shared" ca="1" si="21"/>
        <v>95.579000000000008</v>
      </c>
      <c r="AG84" t="str">
        <f t="shared" si="14"/>
        <v/>
      </c>
    </row>
    <row r="85" spans="1:33" x14ac:dyDescent="0.3">
      <c r="A85" s="2" t="s">
        <v>80</v>
      </c>
      <c r="B85" t="s">
        <v>911</v>
      </c>
      <c r="C85" t="s">
        <v>733</v>
      </c>
      <c r="D85" t="s">
        <v>517</v>
      </c>
      <c r="E85" s="1" t="s">
        <v>410</v>
      </c>
      <c r="F85" s="1" t="s">
        <v>465</v>
      </c>
      <c r="G85" s="7">
        <v>34191</v>
      </c>
      <c r="H85" s="7">
        <v>41105</v>
      </c>
      <c r="I85" s="1" t="s">
        <v>1420</v>
      </c>
      <c r="J85" s="47">
        <v>1</v>
      </c>
      <c r="K85" s="47">
        <v>1</v>
      </c>
      <c r="L85" s="49" t="s">
        <v>1422</v>
      </c>
      <c r="M85" s="6" t="s">
        <v>1281</v>
      </c>
      <c r="N85" s="6" t="s">
        <v>1438</v>
      </c>
      <c r="O85" s="6" t="s">
        <v>1448</v>
      </c>
      <c r="P85" s="12" t="s">
        <v>1056</v>
      </c>
      <c r="Q85" s="15" t="str">
        <f>VLOOKUP(P85,functions!$A$2:$H$69,3,FALSE)</f>
        <v>Team leader Load and Unload</v>
      </c>
      <c r="R85" s="15" t="s">
        <v>1083</v>
      </c>
      <c r="S85" s="17">
        <f>VLOOKUP(P85,functions!$A$2:$H$69,8,FALSE)</f>
        <v>3</v>
      </c>
      <c r="T85" s="17">
        <f t="shared" ca="1" si="11"/>
        <v>6</v>
      </c>
      <c r="U85" s="18">
        <f ca="1">VLOOKUP(T85,'salary scales'!$A$1:$F$10,S85+1,FALSE)</f>
        <v>2025.09</v>
      </c>
      <c r="V85" s="23">
        <f>VLOOKUP(P85,functions!$A$2:$H$69,5,FALSE)</f>
        <v>1</v>
      </c>
      <c r="X85" s="18">
        <f t="shared" ca="1" si="12"/>
        <v>2025.09</v>
      </c>
      <c r="Y85" s="18">
        <f t="shared" ca="1" si="13"/>
        <v>162.00719999999998</v>
      </c>
      <c r="Z85" s="18">
        <f t="shared" ca="1" si="15"/>
        <v>995.87124999999992</v>
      </c>
      <c r="AA85" s="18">
        <f t="shared" ca="1" si="16"/>
        <v>156.94447499999998</v>
      </c>
      <c r="AB85" s="18">
        <f t="shared" ca="1" si="17"/>
        <v>34.42653</v>
      </c>
      <c r="AC85" s="18">
        <f t="shared" ca="1" si="18"/>
        <v>45.362015999999997</v>
      </c>
      <c r="AD85" s="18">
        <f t="shared" ca="1" si="19"/>
        <v>94.166685000000001</v>
      </c>
      <c r="AE85" s="18">
        <f t="shared" ca="1" si="20"/>
        <v>10.935486000000001</v>
      </c>
      <c r="AF85" s="18">
        <f t="shared" ca="1" si="21"/>
        <v>92.283999999999992</v>
      </c>
      <c r="AG85" t="str">
        <f t="shared" si="14"/>
        <v/>
      </c>
    </row>
    <row r="86" spans="1:33" x14ac:dyDescent="0.3">
      <c r="A86" s="2" t="s">
        <v>81</v>
      </c>
      <c r="B86" t="s">
        <v>929</v>
      </c>
      <c r="D86" t="s">
        <v>463</v>
      </c>
      <c r="E86" s="1" t="s">
        <v>410</v>
      </c>
      <c r="F86" s="1" t="s">
        <v>466</v>
      </c>
      <c r="G86" s="7">
        <v>30114</v>
      </c>
      <c r="H86" s="7">
        <v>41303</v>
      </c>
      <c r="I86" s="1" t="s">
        <v>1081</v>
      </c>
      <c r="M86" s="6" t="s">
        <v>1281</v>
      </c>
      <c r="N86" s="6" t="s">
        <v>1334</v>
      </c>
      <c r="O86" s="6" t="s">
        <v>1458</v>
      </c>
      <c r="P86" s="12" t="s">
        <v>1029</v>
      </c>
      <c r="Q86" s="15" t="str">
        <f>VLOOKUP(P86,functions!$A$2:$H$69,3,FALSE)</f>
        <v>Purchaser packaging</v>
      </c>
      <c r="R86" s="15"/>
      <c r="S86" s="17">
        <f>VLOOKUP(P86,functions!$A$2:$H$69,8,FALSE)</f>
        <v>2</v>
      </c>
      <c r="T86" s="17">
        <f t="shared" ca="1" si="11"/>
        <v>5</v>
      </c>
      <c r="U86" s="18">
        <f ca="1">VLOOKUP(T86,'salary scales'!$A$1:$F$10,S86+1,FALSE)</f>
        <v>1899.07</v>
      </c>
      <c r="V86" s="23">
        <f>VLOOKUP(P86,functions!$A$2:$H$69,5,FALSE)</f>
        <v>1</v>
      </c>
      <c r="X86" s="18">
        <f t="shared" ca="1" si="12"/>
        <v>1899.07</v>
      </c>
      <c r="Y86" s="18">
        <f t="shared" ca="1" si="13"/>
        <v>151.9256</v>
      </c>
      <c r="Z86" s="18">
        <f t="shared" ca="1" si="15"/>
        <v>995.87124999999992</v>
      </c>
      <c r="AA86" s="18">
        <f t="shared" ca="1" si="16"/>
        <v>147.17792499999999</v>
      </c>
      <c r="AB86" s="18">
        <f t="shared" ca="1" si="17"/>
        <v>32.284190000000002</v>
      </c>
      <c r="AC86" s="18">
        <f t="shared" ca="1" si="18"/>
        <v>42.539167999999997</v>
      </c>
      <c r="AD86" s="18">
        <f t="shared" ca="1" si="19"/>
        <v>88.306754999999995</v>
      </c>
      <c r="AE86" s="18">
        <f t="shared" ca="1" si="20"/>
        <v>10.254977999999999</v>
      </c>
      <c r="AF86" s="18">
        <f t="shared" ca="1" si="21"/>
        <v>79.682000000000002</v>
      </c>
      <c r="AG86" t="str">
        <f t="shared" si="14"/>
        <v/>
      </c>
    </row>
    <row r="87" spans="1:33" x14ac:dyDescent="0.3">
      <c r="A87" s="2" t="s">
        <v>82</v>
      </c>
      <c r="B87" t="s">
        <v>753</v>
      </c>
      <c r="C87" t="s">
        <v>733</v>
      </c>
      <c r="D87" t="s">
        <v>426</v>
      </c>
      <c r="E87" s="1" t="s">
        <v>410</v>
      </c>
      <c r="F87" s="1" t="s">
        <v>465</v>
      </c>
      <c r="G87" s="7">
        <v>32953</v>
      </c>
      <c r="H87" s="7">
        <v>40238</v>
      </c>
      <c r="I87" s="1" t="s">
        <v>1081</v>
      </c>
      <c r="M87" s="6" t="s">
        <v>1281</v>
      </c>
      <c r="N87" s="6" t="s">
        <v>1405</v>
      </c>
      <c r="O87" s="6" t="s">
        <v>1451</v>
      </c>
      <c r="P87" s="12" t="s">
        <v>1033</v>
      </c>
      <c r="Q87" s="15" t="str">
        <f>VLOOKUP(P87,functions!$A$2:$H$69,3,FALSE)</f>
        <v>Logistics employee facility</v>
      </c>
      <c r="R87" s="15"/>
      <c r="S87" s="17">
        <f>VLOOKUP(P87,functions!$A$2:$H$69,8,FALSE)</f>
        <v>1</v>
      </c>
      <c r="T87" s="17">
        <f t="shared" ca="1" si="11"/>
        <v>8</v>
      </c>
      <c r="U87" s="18">
        <f ca="1">VLOOKUP(T87,'salary scales'!$A$1:$F$10,S87+1,FALSE)</f>
        <v>1861.13</v>
      </c>
      <c r="V87" s="23">
        <f>VLOOKUP(P87,functions!$A$2:$H$69,5,FALSE)</f>
        <v>1</v>
      </c>
      <c r="X87" s="18">
        <f t="shared" ca="1" si="12"/>
        <v>1861.13</v>
      </c>
      <c r="Y87" s="18">
        <f t="shared" ca="1" si="13"/>
        <v>148.8904</v>
      </c>
      <c r="Z87" s="18">
        <f t="shared" ca="1" si="15"/>
        <v>995.87124999999992</v>
      </c>
      <c r="AA87" s="18">
        <f t="shared" ca="1" si="16"/>
        <v>144.23757500000002</v>
      </c>
      <c r="AB87" s="18">
        <f t="shared" ca="1" si="17"/>
        <v>31.639210000000006</v>
      </c>
      <c r="AC87" s="18">
        <f t="shared" ca="1" si="18"/>
        <v>41.689312000000001</v>
      </c>
      <c r="AD87" s="18">
        <f t="shared" ca="1" si="19"/>
        <v>86.542545000000004</v>
      </c>
      <c r="AE87" s="18">
        <f t="shared" ca="1" si="20"/>
        <v>10.050102000000001</v>
      </c>
      <c r="AF87" s="18">
        <f t="shared" ca="1" si="21"/>
        <v>75.888000000000019</v>
      </c>
      <c r="AG87" t="str">
        <f t="shared" si="14"/>
        <v/>
      </c>
    </row>
    <row r="88" spans="1:33" x14ac:dyDescent="0.3">
      <c r="A88" s="2" t="s">
        <v>83</v>
      </c>
      <c r="B88" t="s">
        <v>957</v>
      </c>
      <c r="C88" t="s">
        <v>743</v>
      </c>
      <c r="D88" t="s">
        <v>584</v>
      </c>
      <c r="E88" s="1" t="s">
        <v>410</v>
      </c>
      <c r="F88" s="1" t="s">
        <v>465</v>
      </c>
      <c r="G88" s="7">
        <v>32718</v>
      </c>
      <c r="H88" s="7">
        <v>41058</v>
      </c>
      <c r="I88" s="1" t="s">
        <v>1081</v>
      </c>
      <c r="J88" s="47">
        <v>11</v>
      </c>
      <c r="K88" s="47">
        <v>4</v>
      </c>
      <c r="L88" s="49" t="s">
        <v>1291</v>
      </c>
      <c r="M88" s="6" t="s">
        <v>1281</v>
      </c>
      <c r="N88" s="6" t="s">
        <v>1403</v>
      </c>
      <c r="O88" s="6" t="s">
        <v>1284</v>
      </c>
      <c r="P88" s="12" t="s">
        <v>1004</v>
      </c>
      <c r="Q88" s="15" t="str">
        <f>VLOOKUP(P88,functions!$A$2:$H$69,3,FALSE)</f>
        <v>Head of ICT dep.</v>
      </c>
      <c r="R88" s="15"/>
      <c r="S88" s="17">
        <f>VLOOKUP(P88,functions!$A$2:$H$69,8,FALSE)</f>
        <v>5</v>
      </c>
      <c r="T88" s="17">
        <f t="shared" ca="1" si="11"/>
        <v>6</v>
      </c>
      <c r="U88" s="18">
        <f ca="1">VLOOKUP(T88,'salary scales'!$A$1:$F$10,S88+1,FALSE)</f>
        <v>2735.88</v>
      </c>
      <c r="V88" s="23">
        <f>VLOOKUP(P88,functions!$A$2:$H$69,5,FALSE)</f>
        <v>1</v>
      </c>
      <c r="X88" s="18">
        <f t="shared" ca="1" si="12"/>
        <v>2735.88</v>
      </c>
      <c r="Y88" s="18">
        <f t="shared" ca="1" si="13"/>
        <v>218.87040000000002</v>
      </c>
      <c r="Z88" s="18">
        <f t="shared" ca="1" si="15"/>
        <v>995.87124999999992</v>
      </c>
      <c r="AA88" s="18">
        <f t="shared" ca="1" si="16"/>
        <v>212.0307</v>
      </c>
      <c r="AB88" s="18">
        <f t="shared" ca="1" si="17"/>
        <v>46.509960000000007</v>
      </c>
      <c r="AC88" s="18">
        <f t="shared" ca="1" si="18"/>
        <v>61.283712000000001</v>
      </c>
      <c r="AD88" s="18">
        <f t="shared" ca="1" si="19"/>
        <v>127.21842000000001</v>
      </c>
      <c r="AE88" s="18">
        <f t="shared" ca="1" si="20"/>
        <v>14.773752000000002</v>
      </c>
      <c r="AF88" s="18">
        <f t="shared" ca="1" si="21"/>
        <v>163.36300000000003</v>
      </c>
      <c r="AG88" t="str">
        <f t="shared" si="14"/>
        <v/>
      </c>
    </row>
    <row r="89" spans="1:33" x14ac:dyDescent="0.3">
      <c r="A89" s="2" t="s">
        <v>84</v>
      </c>
      <c r="B89" t="s">
        <v>957</v>
      </c>
      <c r="C89" t="s">
        <v>743</v>
      </c>
      <c r="D89" t="s">
        <v>583</v>
      </c>
      <c r="E89" s="1" t="s">
        <v>410</v>
      </c>
      <c r="F89" s="1" t="s">
        <v>465</v>
      </c>
      <c r="G89" s="7">
        <v>19514</v>
      </c>
      <c r="H89" s="7">
        <v>39467</v>
      </c>
      <c r="I89" s="1" t="s">
        <v>1081</v>
      </c>
      <c r="M89" s="6" t="s">
        <v>1281</v>
      </c>
      <c r="N89" s="6" t="s">
        <v>1041</v>
      </c>
      <c r="O89" s="6" t="s">
        <v>1454</v>
      </c>
      <c r="P89" s="12" t="s">
        <v>1000</v>
      </c>
      <c r="Q89" s="15" t="str">
        <f>VLOOKUP(P89,functions!$A$2:$H$69,3,FALSE)</f>
        <v>Personell Officer</v>
      </c>
      <c r="R89" s="15"/>
      <c r="S89" s="17">
        <f>VLOOKUP(P89,functions!$A$2:$H$69,8,FALSE)</f>
        <v>4</v>
      </c>
      <c r="T89" s="17">
        <f t="shared" ca="1" si="11"/>
        <v>10</v>
      </c>
      <c r="U89" s="18" t="e">
        <f ca="1">VLOOKUP(T89,'salary scales'!$A$1:$F$10,S89+1,FALSE)</f>
        <v>#N/A</v>
      </c>
      <c r="V89" s="23">
        <f>VLOOKUP(P89,functions!$A$2:$H$69,5,FALSE)</f>
        <v>1</v>
      </c>
      <c r="X89" s="18" t="e">
        <f t="shared" ca="1" si="12"/>
        <v>#N/A</v>
      </c>
      <c r="Y89" s="18" t="e">
        <f t="shared" ca="1" si="13"/>
        <v>#N/A</v>
      </c>
      <c r="Z89" s="18" t="e">
        <f t="shared" ca="1" si="15"/>
        <v>#N/A</v>
      </c>
      <c r="AA89" s="18" t="e">
        <f t="shared" ca="1" si="16"/>
        <v>#N/A</v>
      </c>
      <c r="AB89" s="18" t="e">
        <f t="shared" ca="1" si="17"/>
        <v>#N/A</v>
      </c>
      <c r="AC89" s="18" t="e">
        <f t="shared" ca="1" si="18"/>
        <v>#N/A</v>
      </c>
      <c r="AD89" s="18" t="e">
        <f t="shared" ca="1" si="19"/>
        <v>#N/A</v>
      </c>
      <c r="AE89" s="18" t="e">
        <f t="shared" ca="1" si="20"/>
        <v>#N/A</v>
      </c>
      <c r="AF89" s="18" t="e">
        <f t="shared" ca="1" si="21"/>
        <v>#N/A</v>
      </c>
      <c r="AG89" t="str">
        <f t="shared" si="14"/>
        <v/>
      </c>
    </row>
    <row r="90" spans="1:33" x14ac:dyDescent="0.3">
      <c r="A90" s="2" t="s">
        <v>85</v>
      </c>
      <c r="B90" t="s">
        <v>955</v>
      </c>
      <c r="D90" t="s">
        <v>615</v>
      </c>
      <c r="E90" s="1" t="s">
        <v>410</v>
      </c>
      <c r="F90" s="1" t="s">
        <v>468</v>
      </c>
      <c r="G90" s="7">
        <v>31101</v>
      </c>
      <c r="H90" s="7">
        <v>40293</v>
      </c>
      <c r="I90" s="1" t="s">
        <v>1420</v>
      </c>
      <c r="J90" s="47">
        <v>14</v>
      </c>
      <c r="K90" s="47">
        <v>2</v>
      </c>
      <c r="L90" s="49" t="s">
        <v>1424</v>
      </c>
      <c r="M90" s="6" t="s">
        <v>1281</v>
      </c>
      <c r="N90" s="6" t="s">
        <v>1438</v>
      </c>
      <c r="O90" s="6" t="s">
        <v>1448</v>
      </c>
      <c r="P90" s="12" t="s">
        <v>1060</v>
      </c>
      <c r="Q90" s="15" t="str">
        <f>VLOOKUP(P90,functions!$A$2:$H$69,3,FALSE)</f>
        <v>Logistics employee loading and unloading</v>
      </c>
      <c r="R90" s="15" t="s">
        <v>1082</v>
      </c>
      <c r="S90" s="17">
        <f>VLOOKUP(P90,functions!$A$2:$H$69,8,FALSE)</f>
        <v>1</v>
      </c>
      <c r="T90" s="17">
        <f t="shared" ca="1" si="11"/>
        <v>8</v>
      </c>
      <c r="U90" s="18">
        <f ca="1">VLOOKUP(T90,'salary scales'!$A$1:$F$10,S90+1,FALSE)</f>
        <v>1861.13</v>
      </c>
      <c r="V90" s="23">
        <f>VLOOKUP(P90,functions!$A$2:$H$69,5,FALSE)</f>
        <v>1</v>
      </c>
      <c r="X90" s="18">
        <f t="shared" ca="1" si="12"/>
        <v>1861.13</v>
      </c>
      <c r="Y90" s="18">
        <f t="shared" ca="1" si="13"/>
        <v>148.8904</v>
      </c>
      <c r="Z90" s="18">
        <f t="shared" ca="1" si="15"/>
        <v>995.87124999999992</v>
      </c>
      <c r="AA90" s="18">
        <f t="shared" ca="1" si="16"/>
        <v>144.23757500000002</v>
      </c>
      <c r="AB90" s="18">
        <f t="shared" ca="1" si="17"/>
        <v>31.639210000000006</v>
      </c>
      <c r="AC90" s="18">
        <f t="shared" ca="1" si="18"/>
        <v>41.689312000000001</v>
      </c>
      <c r="AD90" s="18">
        <f t="shared" ca="1" si="19"/>
        <v>86.542545000000004</v>
      </c>
      <c r="AE90" s="18">
        <f t="shared" ca="1" si="20"/>
        <v>10.050102000000001</v>
      </c>
      <c r="AF90" s="18">
        <f t="shared" ca="1" si="21"/>
        <v>75.888000000000019</v>
      </c>
      <c r="AG90" t="str">
        <f t="shared" si="14"/>
        <v/>
      </c>
    </row>
    <row r="91" spans="1:33" x14ac:dyDescent="0.3">
      <c r="A91" s="2" t="s">
        <v>86</v>
      </c>
      <c r="B91" t="s">
        <v>954</v>
      </c>
      <c r="C91" t="s">
        <v>743</v>
      </c>
      <c r="D91" t="s">
        <v>613</v>
      </c>
      <c r="E91" s="1" t="s">
        <v>410</v>
      </c>
      <c r="F91" s="1" t="s">
        <v>465</v>
      </c>
      <c r="G91" s="7">
        <v>22483</v>
      </c>
      <c r="H91" s="7">
        <v>41556</v>
      </c>
      <c r="I91" s="1" t="s">
        <v>1081</v>
      </c>
      <c r="J91" s="47">
        <v>2</v>
      </c>
      <c r="K91" s="47">
        <v>1</v>
      </c>
      <c r="L91" s="49" t="s">
        <v>1424</v>
      </c>
      <c r="M91" s="6" t="s">
        <v>1281</v>
      </c>
      <c r="N91" s="6" t="s">
        <v>1435</v>
      </c>
      <c r="O91" s="6" t="s">
        <v>1443</v>
      </c>
      <c r="P91" s="12" t="s">
        <v>1054</v>
      </c>
      <c r="Q91" s="15" t="str">
        <f>VLOOKUP(P91,functions!$A$2:$H$69,3,FALSE)</f>
        <v>Production assistant</v>
      </c>
      <c r="R91" s="15"/>
      <c r="S91" s="17">
        <f>VLOOKUP(P91,functions!$A$2:$H$69,8,FALSE)</f>
        <v>1</v>
      </c>
      <c r="T91" s="17">
        <f t="shared" ca="1" si="11"/>
        <v>5</v>
      </c>
      <c r="U91" s="18">
        <f ca="1">VLOOKUP(T91,'salary scales'!$A$1:$F$10,S91+1,FALSE)</f>
        <v>1829.7</v>
      </c>
      <c r="V91" s="23">
        <f>VLOOKUP(P91,functions!$A$2:$H$69,5,FALSE)</f>
        <v>1.00064</v>
      </c>
      <c r="X91" s="18">
        <f t="shared" ca="1" si="12"/>
        <v>1830.8710080000001</v>
      </c>
      <c r="Y91" s="18">
        <f t="shared" ca="1" si="13"/>
        <v>146.46968064000001</v>
      </c>
      <c r="Z91" s="18">
        <f t="shared" ca="1" si="15"/>
        <v>995.87124999999992</v>
      </c>
      <c r="AA91" s="18">
        <f t="shared" ca="1" si="16"/>
        <v>141.89250312000001</v>
      </c>
      <c r="AB91" s="18">
        <f t="shared" ca="1" si="17"/>
        <v>31.124807136000005</v>
      </c>
      <c r="AC91" s="18">
        <f t="shared" ca="1" si="18"/>
        <v>41.011510579199999</v>
      </c>
      <c r="AD91" s="18">
        <f t="shared" ca="1" si="19"/>
        <v>85.135501872000006</v>
      </c>
      <c r="AE91" s="18">
        <f t="shared" ca="1" si="20"/>
        <v>9.8867034432000001</v>
      </c>
      <c r="AF91" s="18">
        <f t="shared" ca="1" si="21"/>
        <v>72.791556800000009</v>
      </c>
      <c r="AG91">
        <f t="shared" si="14"/>
        <v>1</v>
      </c>
    </row>
    <row r="92" spans="1:33" x14ac:dyDescent="0.3">
      <c r="A92" s="2" t="s">
        <v>87</v>
      </c>
      <c r="B92" t="s">
        <v>956</v>
      </c>
      <c r="D92" t="s">
        <v>625</v>
      </c>
      <c r="E92" s="1" t="s">
        <v>410</v>
      </c>
      <c r="F92" s="1" t="s">
        <v>468</v>
      </c>
      <c r="G92" s="7">
        <v>29004</v>
      </c>
      <c r="H92" s="7">
        <v>40083</v>
      </c>
      <c r="I92" s="1" t="s">
        <v>1081</v>
      </c>
      <c r="J92" s="47">
        <v>1</v>
      </c>
      <c r="K92" s="47">
        <v>1</v>
      </c>
      <c r="L92" s="49" t="s">
        <v>1422</v>
      </c>
      <c r="M92" s="6" t="s">
        <v>1281</v>
      </c>
      <c r="N92" s="6" t="s">
        <v>1435</v>
      </c>
      <c r="O92" s="6" t="s">
        <v>1446</v>
      </c>
      <c r="P92" s="12" t="s">
        <v>1053</v>
      </c>
      <c r="Q92" s="15" t="str">
        <f>VLOOKUP(P92,functions!$A$2:$H$69,3,FALSE)</f>
        <v>Production worker</v>
      </c>
      <c r="R92" s="15"/>
      <c r="S92" s="17">
        <f>VLOOKUP(P92,functions!$A$2:$H$69,8,FALSE)</f>
        <v>2</v>
      </c>
      <c r="T92" s="17">
        <f t="shared" ca="1" si="11"/>
        <v>9</v>
      </c>
      <c r="U92" s="18">
        <f ca="1">VLOOKUP(T92,'salary scales'!$A$1:$F$10,S92+1,FALSE)</f>
        <v>1939.17</v>
      </c>
      <c r="V92" s="23">
        <f>VLOOKUP(P92,functions!$A$2:$H$69,5,FALSE)</f>
        <v>1.00064</v>
      </c>
      <c r="X92" s="18">
        <f t="shared" ca="1" si="12"/>
        <v>1940.4110688000001</v>
      </c>
      <c r="Y92" s="18">
        <f t="shared" ca="1" si="13"/>
        <v>155.232885504</v>
      </c>
      <c r="Z92" s="18">
        <f t="shared" ca="1" si="15"/>
        <v>995.87124999999992</v>
      </c>
      <c r="AA92" s="18">
        <f t="shared" ca="1" si="16"/>
        <v>150.38185783200001</v>
      </c>
      <c r="AB92" s="18">
        <f t="shared" ca="1" si="17"/>
        <v>32.986988169600004</v>
      </c>
      <c r="AC92" s="18">
        <f t="shared" ca="1" si="18"/>
        <v>43.465207941119999</v>
      </c>
      <c r="AD92" s="18">
        <f t="shared" ca="1" si="19"/>
        <v>90.229114699199997</v>
      </c>
      <c r="AE92" s="18">
        <f t="shared" ca="1" si="20"/>
        <v>10.478219771520001</v>
      </c>
      <c r="AF92" s="18">
        <f t="shared" ca="1" si="21"/>
        <v>83.745562880000023</v>
      </c>
      <c r="AG92" t="str">
        <f t="shared" si="14"/>
        <v/>
      </c>
    </row>
    <row r="93" spans="1:33" x14ac:dyDescent="0.3">
      <c r="A93" s="2" t="s">
        <v>88</v>
      </c>
      <c r="B93" t="s">
        <v>958</v>
      </c>
      <c r="D93" t="s">
        <v>617</v>
      </c>
      <c r="E93" s="1" t="s">
        <v>410</v>
      </c>
      <c r="F93" s="1" t="s">
        <v>465</v>
      </c>
      <c r="G93" s="7">
        <v>22196</v>
      </c>
      <c r="H93" s="7">
        <v>40982</v>
      </c>
      <c r="I93" s="1" t="s">
        <v>1081</v>
      </c>
      <c r="M93" s="6" t="s">
        <v>1281</v>
      </c>
      <c r="N93" s="6" t="s">
        <v>1435</v>
      </c>
      <c r="O93" s="6" t="s">
        <v>1443</v>
      </c>
      <c r="P93" s="12" t="s">
        <v>1053</v>
      </c>
      <c r="Q93" s="15" t="str">
        <f>VLOOKUP(P93,functions!$A$2:$H$69,3,FALSE)</f>
        <v>Production worker</v>
      </c>
      <c r="R93" s="15"/>
      <c r="S93" s="17">
        <f>VLOOKUP(P93,functions!$A$2:$H$69,8,FALSE)</f>
        <v>2</v>
      </c>
      <c r="T93" s="17">
        <f t="shared" ca="1" si="11"/>
        <v>6</v>
      </c>
      <c r="U93" s="18">
        <f ca="1">VLOOKUP(T93,'salary scales'!$A$1:$F$10,S93+1,FALSE)</f>
        <v>1939.17</v>
      </c>
      <c r="V93" s="23">
        <f>VLOOKUP(P93,functions!$A$2:$H$69,5,FALSE)</f>
        <v>1.00064</v>
      </c>
      <c r="X93" s="18">
        <f t="shared" ca="1" si="12"/>
        <v>1940.4110688000001</v>
      </c>
      <c r="Y93" s="18">
        <f t="shared" ca="1" si="13"/>
        <v>155.232885504</v>
      </c>
      <c r="Z93" s="18">
        <f t="shared" ca="1" si="15"/>
        <v>995.87124999999992</v>
      </c>
      <c r="AA93" s="18">
        <f t="shared" ca="1" si="16"/>
        <v>150.38185783200001</v>
      </c>
      <c r="AB93" s="18">
        <f t="shared" ca="1" si="17"/>
        <v>32.986988169600004</v>
      </c>
      <c r="AC93" s="18">
        <f t="shared" ca="1" si="18"/>
        <v>43.465207941119999</v>
      </c>
      <c r="AD93" s="18">
        <f t="shared" ca="1" si="19"/>
        <v>90.229114699199997</v>
      </c>
      <c r="AE93" s="18">
        <f t="shared" ca="1" si="20"/>
        <v>10.478219771520001</v>
      </c>
      <c r="AF93" s="18">
        <f t="shared" ca="1" si="21"/>
        <v>83.745562880000023</v>
      </c>
      <c r="AG93" t="str">
        <f t="shared" si="14"/>
        <v/>
      </c>
    </row>
    <row r="94" spans="1:33" x14ac:dyDescent="0.3">
      <c r="A94" s="2" t="s">
        <v>89</v>
      </c>
      <c r="B94" t="s">
        <v>892</v>
      </c>
      <c r="D94" t="s">
        <v>989</v>
      </c>
      <c r="E94" s="1" t="s">
        <v>1467</v>
      </c>
      <c r="F94" s="1" t="s">
        <v>466</v>
      </c>
      <c r="G94" s="7">
        <v>30540</v>
      </c>
      <c r="H94" s="7">
        <v>40989</v>
      </c>
      <c r="I94" s="1" t="s">
        <v>1081</v>
      </c>
      <c r="M94" s="6" t="s">
        <v>1281</v>
      </c>
      <c r="N94" s="6" t="s">
        <v>1438</v>
      </c>
      <c r="O94" s="6" t="s">
        <v>1448</v>
      </c>
      <c r="P94" s="12" t="s">
        <v>1060</v>
      </c>
      <c r="Q94" s="15" t="str">
        <f>VLOOKUP(P94,functions!$A$2:$H$69,3,FALSE)</f>
        <v>Logistics employee loading and unloading</v>
      </c>
      <c r="R94" s="15"/>
      <c r="S94" s="17">
        <f>VLOOKUP(P94,functions!$A$2:$H$69,8,FALSE)</f>
        <v>1</v>
      </c>
      <c r="T94" s="17">
        <f t="shared" ca="1" si="11"/>
        <v>6</v>
      </c>
      <c r="U94" s="18">
        <f ca="1">VLOOKUP(T94,'salary scales'!$A$1:$F$10,S94+1,FALSE)</f>
        <v>1861.13</v>
      </c>
      <c r="V94" s="23">
        <f>VLOOKUP(P94,functions!$A$2:$H$69,5,FALSE)</f>
        <v>1</v>
      </c>
      <c r="X94" s="18">
        <f t="shared" ca="1" si="12"/>
        <v>1861.13</v>
      </c>
      <c r="Y94" s="18">
        <f t="shared" ca="1" si="13"/>
        <v>148.8904</v>
      </c>
      <c r="Z94" s="18">
        <f t="shared" ca="1" si="15"/>
        <v>995.87124999999992</v>
      </c>
      <c r="AA94" s="18">
        <f t="shared" ca="1" si="16"/>
        <v>144.23757500000002</v>
      </c>
      <c r="AB94" s="18">
        <f t="shared" ca="1" si="17"/>
        <v>31.639210000000006</v>
      </c>
      <c r="AC94" s="18">
        <f t="shared" ca="1" si="18"/>
        <v>41.689312000000001</v>
      </c>
      <c r="AD94" s="18">
        <f t="shared" ca="1" si="19"/>
        <v>86.542545000000004</v>
      </c>
      <c r="AE94" s="18">
        <f t="shared" ca="1" si="20"/>
        <v>10.050102000000001</v>
      </c>
      <c r="AF94" s="18">
        <f t="shared" ca="1" si="21"/>
        <v>75.888000000000019</v>
      </c>
      <c r="AG94" t="str">
        <f t="shared" si="14"/>
        <v/>
      </c>
    </row>
    <row r="95" spans="1:33" x14ac:dyDescent="0.3">
      <c r="A95" s="2" t="s">
        <v>90</v>
      </c>
      <c r="B95" t="s">
        <v>768</v>
      </c>
      <c r="C95" t="s">
        <v>741</v>
      </c>
      <c r="D95" t="s">
        <v>435</v>
      </c>
      <c r="E95" s="1" t="s">
        <v>410</v>
      </c>
      <c r="F95" s="1" t="s">
        <v>465</v>
      </c>
      <c r="G95" s="7">
        <v>23391</v>
      </c>
      <c r="H95" s="7">
        <v>39579</v>
      </c>
      <c r="I95" s="1" t="s">
        <v>1420</v>
      </c>
      <c r="J95" s="47">
        <v>3</v>
      </c>
      <c r="K95" s="47">
        <v>1</v>
      </c>
      <c r="L95" s="49" t="s">
        <v>1424</v>
      </c>
      <c r="M95" s="6" t="s">
        <v>1283</v>
      </c>
      <c r="N95" s="6" t="s">
        <v>1041</v>
      </c>
      <c r="O95" s="6" t="s">
        <v>1275</v>
      </c>
      <c r="P95" s="12" t="s">
        <v>1069</v>
      </c>
      <c r="Q95" s="15" t="str">
        <f>VLOOKUP(P95,functions!$A$2:$H$69,3,FALSE)</f>
        <v>Head of BHV</v>
      </c>
      <c r="R95" s="15" t="s">
        <v>1091</v>
      </c>
      <c r="S95" s="17">
        <f>VLOOKUP(P95,functions!$A$2:$H$69,8,FALSE)</f>
        <v>3</v>
      </c>
      <c r="T95" s="17">
        <f t="shared" ca="1" si="11"/>
        <v>10</v>
      </c>
      <c r="U95" s="18" t="e">
        <f ca="1">VLOOKUP(T95,'salary scales'!$A$1:$F$10,S95+1,FALSE)</f>
        <v>#N/A</v>
      </c>
      <c r="V95" s="23">
        <f>VLOOKUP(P95,functions!$A$2:$H$69,5,FALSE)</f>
        <v>1</v>
      </c>
      <c r="X95" s="18" t="e">
        <f t="shared" ca="1" si="12"/>
        <v>#N/A</v>
      </c>
      <c r="Y95" s="18" t="e">
        <f t="shared" ca="1" si="13"/>
        <v>#N/A</v>
      </c>
      <c r="Z95" s="18" t="e">
        <f t="shared" ca="1" si="15"/>
        <v>#N/A</v>
      </c>
      <c r="AA95" s="18" t="e">
        <f t="shared" ca="1" si="16"/>
        <v>#N/A</v>
      </c>
      <c r="AB95" s="18" t="e">
        <f t="shared" ca="1" si="17"/>
        <v>#N/A</v>
      </c>
      <c r="AC95" s="18" t="e">
        <f t="shared" ca="1" si="18"/>
        <v>#N/A</v>
      </c>
      <c r="AD95" s="18" t="e">
        <f t="shared" ca="1" si="19"/>
        <v>#N/A</v>
      </c>
      <c r="AE95" s="18" t="e">
        <f t="shared" ca="1" si="20"/>
        <v>#N/A</v>
      </c>
      <c r="AF95" s="18" t="e">
        <f t="shared" ca="1" si="21"/>
        <v>#N/A</v>
      </c>
      <c r="AG95" t="str">
        <f t="shared" si="14"/>
        <v/>
      </c>
    </row>
    <row r="96" spans="1:33" x14ac:dyDescent="0.3">
      <c r="A96" s="2" t="s">
        <v>91</v>
      </c>
      <c r="B96" t="s">
        <v>959</v>
      </c>
      <c r="D96" t="s">
        <v>627</v>
      </c>
      <c r="E96" s="1" t="s">
        <v>410</v>
      </c>
      <c r="F96" s="1" t="s">
        <v>465</v>
      </c>
      <c r="G96" s="7">
        <v>21319</v>
      </c>
      <c r="H96" s="7">
        <v>39536</v>
      </c>
      <c r="I96" s="1" t="s">
        <v>1081</v>
      </c>
      <c r="M96" s="6" t="s">
        <v>1281</v>
      </c>
      <c r="N96" s="6" t="s">
        <v>1278</v>
      </c>
      <c r="O96" s="6" t="s">
        <v>1278</v>
      </c>
      <c r="P96" s="12" t="s">
        <v>1034</v>
      </c>
      <c r="Q96" s="15" t="str">
        <f>VLOOKUP(P96,functions!$A$2:$H$69,3,FALSE)</f>
        <v>QESH Manager</v>
      </c>
      <c r="R96" s="15"/>
      <c r="S96" s="17">
        <f>VLOOKUP(P96,functions!$A$2:$H$69,8,FALSE)</f>
        <v>4</v>
      </c>
      <c r="T96" s="17">
        <f t="shared" ca="1" si="11"/>
        <v>10</v>
      </c>
      <c r="U96" s="18" t="e">
        <f ca="1">VLOOKUP(T96,'salary scales'!$A$1:$F$10,S96+1,FALSE)</f>
        <v>#N/A</v>
      </c>
      <c r="V96" s="23">
        <f>VLOOKUP(P96,functions!$A$2:$H$69,5,FALSE)</f>
        <v>1</v>
      </c>
      <c r="X96" s="18" t="e">
        <f t="shared" ca="1" si="12"/>
        <v>#N/A</v>
      </c>
      <c r="Y96" s="18" t="e">
        <f t="shared" ca="1" si="13"/>
        <v>#N/A</v>
      </c>
      <c r="Z96" s="18" t="e">
        <f t="shared" ca="1" si="15"/>
        <v>#N/A</v>
      </c>
      <c r="AA96" s="18" t="e">
        <f t="shared" ca="1" si="16"/>
        <v>#N/A</v>
      </c>
      <c r="AB96" s="18" t="e">
        <f t="shared" ca="1" si="17"/>
        <v>#N/A</v>
      </c>
      <c r="AC96" s="18" t="e">
        <f t="shared" ca="1" si="18"/>
        <v>#N/A</v>
      </c>
      <c r="AD96" s="18" t="e">
        <f t="shared" ca="1" si="19"/>
        <v>#N/A</v>
      </c>
      <c r="AE96" s="18" t="e">
        <f t="shared" ca="1" si="20"/>
        <v>#N/A</v>
      </c>
      <c r="AF96" s="18" t="e">
        <f t="shared" ca="1" si="21"/>
        <v>#N/A</v>
      </c>
      <c r="AG96" t="str">
        <f t="shared" si="14"/>
        <v/>
      </c>
    </row>
    <row r="97" spans="1:33" x14ac:dyDescent="0.3">
      <c r="A97" s="2" t="s">
        <v>92</v>
      </c>
      <c r="B97" t="s">
        <v>959</v>
      </c>
      <c r="D97" t="s">
        <v>616</v>
      </c>
      <c r="E97" s="1" t="s">
        <v>410</v>
      </c>
      <c r="F97" s="1" t="s">
        <v>465</v>
      </c>
      <c r="G97" s="7">
        <v>25365</v>
      </c>
      <c r="H97" s="7">
        <v>40641</v>
      </c>
      <c r="I97" s="1" t="s">
        <v>1081</v>
      </c>
      <c r="M97" s="6" t="s">
        <v>1281</v>
      </c>
      <c r="N97" s="6" t="s">
        <v>1278</v>
      </c>
      <c r="O97" s="6" t="s">
        <v>1278</v>
      </c>
      <c r="P97" s="12" t="s">
        <v>1039</v>
      </c>
      <c r="Q97" s="15" t="str">
        <f>VLOOKUP(P97,functions!$A$2:$H$69,3,FALSE)</f>
        <v>Assistant laboratory tecnician</v>
      </c>
      <c r="R97" s="15"/>
      <c r="S97" s="17">
        <f>VLOOKUP(P97,functions!$A$2:$H$69,8,FALSE)</f>
        <v>2</v>
      </c>
      <c r="T97" s="17">
        <f t="shared" ca="1" si="11"/>
        <v>7</v>
      </c>
      <c r="U97" s="18">
        <f ca="1">VLOOKUP(T97,'salary scales'!$A$1:$F$10,S97+1,FALSE)</f>
        <v>1939.17</v>
      </c>
      <c r="V97" s="23">
        <f>VLOOKUP(P97,functions!$A$2:$H$69,5,FALSE)</f>
        <v>0.6</v>
      </c>
      <c r="X97" s="18">
        <f t="shared" ca="1" si="12"/>
        <v>1163.502</v>
      </c>
      <c r="Y97" s="18">
        <f t="shared" ca="1" si="13"/>
        <v>93.080159999999992</v>
      </c>
      <c r="Z97" s="18">
        <f t="shared" ca="1" si="15"/>
        <v>995.87124999999992</v>
      </c>
      <c r="AA97" s="18">
        <f t="shared" ca="1" si="16"/>
        <v>90.171404999999993</v>
      </c>
      <c r="AB97" s="18">
        <f t="shared" ca="1" si="17"/>
        <v>19.779534000000002</v>
      </c>
      <c r="AC97" s="18">
        <f t="shared" ca="1" si="18"/>
        <v>26.062444799999998</v>
      </c>
      <c r="AD97" s="18">
        <f t="shared" ca="1" si="19"/>
        <v>54.102843</v>
      </c>
      <c r="AE97" s="18">
        <f t="shared" ca="1" si="20"/>
        <v>6.2829107999999998</v>
      </c>
      <c r="AF97" s="18">
        <f t="shared" ca="1" si="21"/>
        <v>50.215199999999996</v>
      </c>
      <c r="AG97" t="str">
        <f t="shared" si="14"/>
        <v/>
      </c>
    </row>
    <row r="98" spans="1:33" x14ac:dyDescent="0.3">
      <c r="A98" s="2" t="s">
        <v>93</v>
      </c>
      <c r="B98" t="s">
        <v>960</v>
      </c>
      <c r="D98" t="s">
        <v>422</v>
      </c>
      <c r="E98" s="1" t="s">
        <v>410</v>
      </c>
      <c r="F98" s="1" t="s">
        <v>465</v>
      </c>
      <c r="G98" s="7">
        <v>34335</v>
      </c>
      <c r="H98" s="7">
        <v>41098</v>
      </c>
      <c r="I98" s="1" t="s">
        <v>1081</v>
      </c>
      <c r="M98" s="6" t="s">
        <v>1281</v>
      </c>
      <c r="N98" s="6" t="s">
        <v>1435</v>
      </c>
      <c r="O98" s="6" t="s">
        <v>1446</v>
      </c>
      <c r="P98" s="12" t="s">
        <v>1054</v>
      </c>
      <c r="Q98" s="15" t="str">
        <f>VLOOKUP(P98,functions!$A$2:$H$69,3,FALSE)</f>
        <v>Production assistant</v>
      </c>
      <c r="R98" s="15"/>
      <c r="S98" s="17">
        <f>VLOOKUP(P98,functions!$A$2:$H$69,8,FALSE)</f>
        <v>1</v>
      </c>
      <c r="T98" s="17">
        <f t="shared" ca="1" si="11"/>
        <v>6</v>
      </c>
      <c r="U98" s="18">
        <f ca="1">VLOOKUP(T98,'salary scales'!$A$1:$F$10,S98+1,FALSE)</f>
        <v>1861.13</v>
      </c>
      <c r="V98" s="23">
        <f>VLOOKUP(P98,functions!$A$2:$H$69,5,FALSE)</f>
        <v>1.00064</v>
      </c>
      <c r="X98" s="18">
        <f t="shared" ca="1" si="12"/>
        <v>1862.3211232000001</v>
      </c>
      <c r="Y98" s="18">
        <f t="shared" ca="1" si="13"/>
        <v>148.98568985600002</v>
      </c>
      <c r="Z98" s="18">
        <f t="shared" ca="1" si="15"/>
        <v>995.87124999999992</v>
      </c>
      <c r="AA98" s="18">
        <f t="shared" ca="1" si="16"/>
        <v>144.32988704800002</v>
      </c>
      <c r="AB98" s="18">
        <f t="shared" ca="1" si="17"/>
        <v>31.659459094400002</v>
      </c>
      <c r="AC98" s="18">
        <f t="shared" ca="1" si="18"/>
        <v>41.715993159680004</v>
      </c>
      <c r="AD98" s="18">
        <f t="shared" ca="1" si="19"/>
        <v>86.597932228800005</v>
      </c>
      <c r="AE98" s="18">
        <f t="shared" ca="1" si="20"/>
        <v>10.056534065280001</v>
      </c>
      <c r="AF98" s="18">
        <f t="shared" ca="1" si="21"/>
        <v>75.936568320000021</v>
      </c>
      <c r="AG98" t="str">
        <f t="shared" si="14"/>
        <v/>
      </c>
    </row>
    <row r="99" spans="1:33" x14ac:dyDescent="0.3">
      <c r="A99" s="2" t="s">
        <v>94</v>
      </c>
      <c r="B99" t="s">
        <v>960</v>
      </c>
      <c r="D99" t="s">
        <v>628</v>
      </c>
      <c r="E99" s="1" t="s">
        <v>410</v>
      </c>
      <c r="F99" s="1" t="s">
        <v>465</v>
      </c>
      <c r="G99" s="7">
        <v>22484</v>
      </c>
      <c r="H99" s="7">
        <v>40771</v>
      </c>
      <c r="I99" s="1" t="s">
        <v>1081</v>
      </c>
      <c r="M99" s="6" t="s">
        <v>1281</v>
      </c>
      <c r="N99" s="6" t="s">
        <v>1435</v>
      </c>
      <c r="O99" s="6" t="s">
        <v>1443</v>
      </c>
      <c r="P99" s="12" t="s">
        <v>1054</v>
      </c>
      <c r="Q99" s="15" t="str">
        <f>VLOOKUP(P99,functions!$A$2:$H$69,3,FALSE)</f>
        <v>Production assistant</v>
      </c>
      <c r="R99" s="15"/>
      <c r="S99" s="17">
        <f>VLOOKUP(P99,functions!$A$2:$H$69,8,FALSE)</f>
        <v>1</v>
      </c>
      <c r="T99" s="17">
        <f t="shared" ca="1" si="11"/>
        <v>7</v>
      </c>
      <c r="U99" s="18">
        <f ca="1">VLOOKUP(T99,'salary scales'!$A$1:$F$10,S99+1,FALSE)</f>
        <v>1861.13</v>
      </c>
      <c r="V99" s="23">
        <f>VLOOKUP(P99,functions!$A$2:$H$69,5,FALSE)</f>
        <v>1.00064</v>
      </c>
      <c r="X99" s="18">
        <f t="shared" ca="1" si="12"/>
        <v>1862.3211232000001</v>
      </c>
      <c r="Y99" s="18">
        <f t="shared" ca="1" si="13"/>
        <v>148.98568985600002</v>
      </c>
      <c r="Z99" s="18">
        <f t="shared" ca="1" si="15"/>
        <v>995.87124999999992</v>
      </c>
      <c r="AA99" s="18">
        <f t="shared" ca="1" si="16"/>
        <v>144.32988704800002</v>
      </c>
      <c r="AB99" s="18">
        <f t="shared" ca="1" si="17"/>
        <v>31.659459094400002</v>
      </c>
      <c r="AC99" s="18">
        <f t="shared" ca="1" si="18"/>
        <v>41.715993159680004</v>
      </c>
      <c r="AD99" s="18">
        <f t="shared" ca="1" si="19"/>
        <v>86.597932228800005</v>
      </c>
      <c r="AE99" s="18">
        <f t="shared" ca="1" si="20"/>
        <v>10.056534065280001</v>
      </c>
      <c r="AF99" s="18">
        <f t="shared" ca="1" si="21"/>
        <v>75.936568320000021</v>
      </c>
      <c r="AG99" t="str">
        <f t="shared" si="14"/>
        <v/>
      </c>
    </row>
    <row r="100" spans="1:33" x14ac:dyDescent="0.3">
      <c r="A100" s="2" t="s">
        <v>95</v>
      </c>
      <c r="B100" t="s">
        <v>807</v>
      </c>
      <c r="C100" t="s">
        <v>733</v>
      </c>
      <c r="D100" t="s">
        <v>692</v>
      </c>
      <c r="E100" s="1" t="s">
        <v>1467</v>
      </c>
      <c r="F100" s="1" t="s">
        <v>465</v>
      </c>
      <c r="G100" s="7">
        <v>31840</v>
      </c>
      <c r="H100" s="7">
        <v>40171</v>
      </c>
      <c r="I100" s="1" t="s">
        <v>1081</v>
      </c>
      <c r="J100" s="47">
        <v>3</v>
      </c>
      <c r="K100" s="47">
        <v>1</v>
      </c>
      <c r="L100" s="49" t="s">
        <v>1424</v>
      </c>
      <c r="M100" s="6" t="s">
        <v>1281</v>
      </c>
      <c r="N100" s="6" t="s">
        <v>1336</v>
      </c>
      <c r="O100" s="6" t="s">
        <v>1460</v>
      </c>
      <c r="P100" s="12" t="s">
        <v>1011</v>
      </c>
      <c r="Q100" s="15" t="str">
        <f>VLOOKUP(P100,functions!$A$2:$H$69,3,FALSE)</f>
        <v>Administrative Employee Debtors</v>
      </c>
      <c r="R100" s="15"/>
      <c r="S100" s="17">
        <f>VLOOKUP(P100,functions!$A$2:$H$69,8,FALSE)</f>
        <v>3</v>
      </c>
      <c r="T100" s="17">
        <f t="shared" ca="1" si="11"/>
        <v>9</v>
      </c>
      <c r="U100" s="18">
        <f ca="1">VLOOKUP(T100,'salary scales'!$A$1:$F$10,S100+1,FALSE)</f>
        <v>2124.06</v>
      </c>
      <c r="V100" s="23">
        <f>VLOOKUP(P100,functions!$A$2:$H$69,5,FALSE)</f>
        <v>1</v>
      </c>
      <c r="X100" s="18">
        <f t="shared" ca="1" si="12"/>
        <v>2124.06</v>
      </c>
      <c r="Y100" s="18">
        <f t="shared" ca="1" si="13"/>
        <v>169.9248</v>
      </c>
      <c r="Z100" s="18">
        <f t="shared" ca="1" si="15"/>
        <v>995.87124999999992</v>
      </c>
      <c r="AA100" s="18">
        <f t="shared" ca="1" si="16"/>
        <v>164.61464999999998</v>
      </c>
      <c r="AB100" s="18">
        <f t="shared" ca="1" si="17"/>
        <v>36.109020000000001</v>
      </c>
      <c r="AC100" s="18">
        <f t="shared" ca="1" si="18"/>
        <v>47.578944</v>
      </c>
      <c r="AD100" s="18">
        <f t="shared" ca="1" si="19"/>
        <v>98.768789999999996</v>
      </c>
      <c r="AE100" s="18">
        <f t="shared" ca="1" si="20"/>
        <v>11.469924000000001</v>
      </c>
      <c r="AF100" s="18">
        <f t="shared" ca="1" si="21"/>
        <v>102.181</v>
      </c>
      <c r="AG100" t="str">
        <f t="shared" si="14"/>
        <v/>
      </c>
    </row>
    <row r="101" spans="1:33" x14ac:dyDescent="0.3">
      <c r="A101" s="2" t="s">
        <v>96</v>
      </c>
      <c r="B101" t="s">
        <v>807</v>
      </c>
      <c r="C101" t="s">
        <v>733</v>
      </c>
      <c r="D101" t="s">
        <v>460</v>
      </c>
      <c r="E101" s="1" t="s">
        <v>410</v>
      </c>
      <c r="F101" s="1" t="s">
        <v>465</v>
      </c>
      <c r="G101" s="7">
        <v>22952</v>
      </c>
      <c r="H101" s="7">
        <v>41569</v>
      </c>
      <c r="I101" s="1" t="s">
        <v>1081</v>
      </c>
      <c r="M101" s="6" t="s">
        <v>1281</v>
      </c>
      <c r="N101" s="6" t="s">
        <v>1435</v>
      </c>
      <c r="O101" s="6" t="s">
        <v>1443</v>
      </c>
      <c r="P101" s="12" t="s">
        <v>1053</v>
      </c>
      <c r="Q101" s="15" t="str">
        <f>VLOOKUP(P101,functions!$A$2:$H$69,3,FALSE)</f>
        <v>Production worker</v>
      </c>
      <c r="R101" s="15"/>
      <c r="S101" s="17">
        <f>VLOOKUP(P101,functions!$A$2:$H$69,8,FALSE)</f>
        <v>2</v>
      </c>
      <c r="T101" s="17">
        <f t="shared" ca="1" si="11"/>
        <v>5</v>
      </c>
      <c r="U101" s="18">
        <f ca="1">VLOOKUP(T101,'salary scales'!$A$1:$F$10,S101+1,FALSE)</f>
        <v>1899.07</v>
      </c>
      <c r="V101" s="23">
        <f>VLOOKUP(P101,functions!$A$2:$H$69,5,FALSE)</f>
        <v>1.00064</v>
      </c>
      <c r="X101" s="18">
        <f t="shared" ca="1" si="12"/>
        <v>1900.2854047999999</v>
      </c>
      <c r="Y101" s="18">
        <f t="shared" ca="1" si="13"/>
        <v>152.022832384</v>
      </c>
      <c r="Z101" s="18">
        <f t="shared" ca="1" si="15"/>
        <v>995.87124999999992</v>
      </c>
      <c r="AA101" s="18">
        <f t="shared" ca="1" si="16"/>
        <v>147.27211887199999</v>
      </c>
      <c r="AB101" s="18">
        <f t="shared" ca="1" si="17"/>
        <v>32.304851881600001</v>
      </c>
      <c r="AC101" s="18">
        <f t="shared" ca="1" si="18"/>
        <v>42.566393067519996</v>
      </c>
      <c r="AD101" s="18">
        <f t="shared" ca="1" si="19"/>
        <v>88.363271323199996</v>
      </c>
      <c r="AE101" s="18">
        <f t="shared" ca="1" si="20"/>
        <v>10.261541185920001</v>
      </c>
      <c r="AF101" s="18">
        <f t="shared" ca="1" si="21"/>
        <v>79.732996479999997</v>
      </c>
      <c r="AG101">
        <f t="shared" si="14"/>
        <v>1</v>
      </c>
    </row>
    <row r="102" spans="1:33" x14ac:dyDescent="0.3">
      <c r="A102" s="2" t="s">
        <v>97</v>
      </c>
      <c r="B102" t="s">
        <v>919</v>
      </c>
      <c r="C102" t="s">
        <v>743</v>
      </c>
      <c r="D102" t="s">
        <v>535</v>
      </c>
      <c r="E102" s="1" t="s">
        <v>410</v>
      </c>
      <c r="F102" s="1" t="s">
        <v>465</v>
      </c>
      <c r="G102" s="7">
        <v>29389</v>
      </c>
      <c r="H102" s="7">
        <v>39272</v>
      </c>
      <c r="I102" s="1" t="s">
        <v>1081</v>
      </c>
      <c r="J102" s="47">
        <v>1</v>
      </c>
      <c r="K102" s="47">
        <v>1</v>
      </c>
      <c r="L102" s="49" t="s">
        <v>1422</v>
      </c>
      <c r="M102" s="6" t="s">
        <v>1281</v>
      </c>
      <c r="N102" s="6" t="s">
        <v>1438</v>
      </c>
      <c r="O102" s="6" t="s">
        <v>1448</v>
      </c>
      <c r="P102" s="12" t="s">
        <v>1060</v>
      </c>
      <c r="Q102" s="15" t="str">
        <f>VLOOKUP(P102,functions!$A$2:$H$69,3,FALSE)</f>
        <v>Logistics employee loading and unloading</v>
      </c>
      <c r="R102" s="15" t="s">
        <v>1082</v>
      </c>
      <c r="S102" s="17">
        <f>VLOOKUP(P102,functions!$A$2:$H$69,8,FALSE)</f>
        <v>1</v>
      </c>
      <c r="T102" s="17">
        <f t="shared" ca="1" si="11"/>
        <v>11</v>
      </c>
      <c r="U102" s="18" t="e">
        <f ca="1">VLOOKUP(T102,'salary scales'!$A$1:$F$10,S102+1,FALSE)</f>
        <v>#N/A</v>
      </c>
      <c r="V102" s="23">
        <f>VLOOKUP(P102,functions!$A$2:$H$69,5,FALSE)</f>
        <v>1</v>
      </c>
      <c r="X102" s="18" t="e">
        <f t="shared" ca="1" si="12"/>
        <v>#N/A</v>
      </c>
      <c r="Y102" s="18" t="e">
        <f t="shared" ca="1" si="13"/>
        <v>#N/A</v>
      </c>
      <c r="Z102" s="18" t="e">
        <f t="shared" ca="1" si="15"/>
        <v>#N/A</v>
      </c>
      <c r="AA102" s="18" t="e">
        <f t="shared" ca="1" si="16"/>
        <v>#N/A</v>
      </c>
      <c r="AB102" s="18" t="e">
        <f t="shared" ca="1" si="17"/>
        <v>#N/A</v>
      </c>
      <c r="AC102" s="18" t="e">
        <f t="shared" ca="1" si="18"/>
        <v>#N/A</v>
      </c>
      <c r="AD102" s="18" t="e">
        <f t="shared" ca="1" si="19"/>
        <v>#N/A</v>
      </c>
      <c r="AE102" s="18" t="e">
        <f t="shared" ca="1" si="20"/>
        <v>#N/A</v>
      </c>
      <c r="AF102" s="18" t="e">
        <f t="shared" ca="1" si="21"/>
        <v>#N/A</v>
      </c>
      <c r="AG102" t="str">
        <f t="shared" si="14"/>
        <v/>
      </c>
    </row>
    <row r="103" spans="1:33" x14ac:dyDescent="0.3">
      <c r="A103" s="2" t="s">
        <v>98</v>
      </c>
      <c r="B103" t="s">
        <v>917</v>
      </c>
      <c r="C103" t="s">
        <v>743</v>
      </c>
      <c r="D103" t="s">
        <v>451</v>
      </c>
      <c r="E103" s="1" t="s">
        <v>410</v>
      </c>
      <c r="F103" s="1" t="s">
        <v>465</v>
      </c>
      <c r="G103" s="7">
        <v>32256</v>
      </c>
      <c r="H103" s="7">
        <v>39740</v>
      </c>
      <c r="I103" s="1" t="s">
        <v>1081</v>
      </c>
      <c r="M103" s="6" t="s">
        <v>1281</v>
      </c>
      <c r="N103" s="6" t="s">
        <v>1335</v>
      </c>
      <c r="O103" s="6" t="s">
        <v>1445</v>
      </c>
      <c r="P103" s="12" t="s">
        <v>1021</v>
      </c>
      <c r="Q103" s="15" t="str">
        <f>VLOOKUP(P103,functions!$A$2:$H$69,3,FALSE)</f>
        <v>In-house sales employee</v>
      </c>
      <c r="R103" s="15"/>
      <c r="S103" s="17">
        <f>VLOOKUP(P103,functions!$A$2:$H$69,8,FALSE)</f>
        <v>3</v>
      </c>
      <c r="T103" s="17">
        <f t="shared" ca="1" si="11"/>
        <v>10</v>
      </c>
      <c r="U103" s="18" t="e">
        <f ca="1">VLOOKUP(T103,'salary scales'!$A$1:$F$10,S103+1,FALSE)</f>
        <v>#N/A</v>
      </c>
      <c r="V103" s="23">
        <f>VLOOKUP(P103,functions!$A$2:$H$69,5,FALSE)</f>
        <v>0.6</v>
      </c>
      <c r="X103" s="18" t="e">
        <f t="shared" ca="1" si="12"/>
        <v>#N/A</v>
      </c>
      <c r="Y103" s="18" t="e">
        <f t="shared" ca="1" si="13"/>
        <v>#N/A</v>
      </c>
      <c r="Z103" s="18" t="e">
        <f t="shared" ca="1" si="15"/>
        <v>#N/A</v>
      </c>
      <c r="AA103" s="18" t="e">
        <f t="shared" ca="1" si="16"/>
        <v>#N/A</v>
      </c>
      <c r="AB103" s="18" t="e">
        <f t="shared" ca="1" si="17"/>
        <v>#N/A</v>
      </c>
      <c r="AC103" s="18" t="e">
        <f t="shared" ca="1" si="18"/>
        <v>#N/A</v>
      </c>
      <c r="AD103" s="18" t="e">
        <f t="shared" ca="1" si="19"/>
        <v>#N/A</v>
      </c>
      <c r="AE103" s="18" t="e">
        <f t="shared" ca="1" si="20"/>
        <v>#N/A</v>
      </c>
      <c r="AF103" s="18" t="e">
        <f t="shared" ca="1" si="21"/>
        <v>#N/A</v>
      </c>
      <c r="AG103" t="str">
        <f t="shared" si="14"/>
        <v/>
      </c>
    </row>
    <row r="104" spans="1:33" x14ac:dyDescent="0.3">
      <c r="A104" s="2" t="s">
        <v>99</v>
      </c>
      <c r="B104" t="s">
        <v>922</v>
      </c>
      <c r="C104" t="s">
        <v>743</v>
      </c>
      <c r="D104" t="s">
        <v>542</v>
      </c>
      <c r="E104" s="1" t="s">
        <v>410</v>
      </c>
      <c r="F104" s="1" t="s">
        <v>465</v>
      </c>
      <c r="G104" s="7">
        <v>29152</v>
      </c>
      <c r="H104" s="7">
        <v>40766</v>
      </c>
      <c r="I104" s="1" t="s">
        <v>1081</v>
      </c>
      <c r="J104" s="47">
        <v>5</v>
      </c>
      <c r="K104" s="47">
        <v>2</v>
      </c>
      <c r="L104" s="49" t="s">
        <v>1424</v>
      </c>
      <c r="M104" s="6" t="s">
        <v>1281</v>
      </c>
      <c r="N104" s="6" t="s">
        <v>1435</v>
      </c>
      <c r="O104" s="6" t="s">
        <v>1446</v>
      </c>
      <c r="P104" s="12" t="s">
        <v>1053</v>
      </c>
      <c r="Q104" s="15" t="str">
        <f>VLOOKUP(P104,functions!$A$2:$H$69,3,FALSE)</f>
        <v>Production worker</v>
      </c>
      <c r="R104" s="15"/>
      <c r="S104" s="17">
        <f>VLOOKUP(P104,functions!$A$2:$H$69,8,FALSE)</f>
        <v>2</v>
      </c>
      <c r="T104" s="17">
        <f t="shared" ca="1" si="11"/>
        <v>7</v>
      </c>
      <c r="U104" s="18">
        <f ca="1">VLOOKUP(T104,'salary scales'!$A$1:$F$10,S104+1,FALSE)</f>
        <v>1939.17</v>
      </c>
      <c r="V104" s="23">
        <f>VLOOKUP(P104,functions!$A$2:$H$69,5,FALSE)</f>
        <v>1.00064</v>
      </c>
      <c r="X104" s="18">
        <f t="shared" ca="1" si="12"/>
        <v>1940.4110688000001</v>
      </c>
      <c r="Y104" s="18">
        <f t="shared" ca="1" si="13"/>
        <v>155.232885504</v>
      </c>
      <c r="Z104" s="18">
        <f t="shared" ca="1" si="15"/>
        <v>995.87124999999992</v>
      </c>
      <c r="AA104" s="18">
        <f t="shared" ca="1" si="16"/>
        <v>150.38185783200001</v>
      </c>
      <c r="AB104" s="18">
        <f t="shared" ca="1" si="17"/>
        <v>32.986988169600004</v>
      </c>
      <c r="AC104" s="18">
        <f t="shared" ca="1" si="18"/>
        <v>43.465207941119999</v>
      </c>
      <c r="AD104" s="18">
        <f t="shared" ca="1" si="19"/>
        <v>90.229114699199997</v>
      </c>
      <c r="AE104" s="18">
        <f t="shared" ca="1" si="20"/>
        <v>10.478219771520001</v>
      </c>
      <c r="AF104" s="18">
        <f t="shared" ca="1" si="21"/>
        <v>83.745562880000023</v>
      </c>
      <c r="AG104" t="str">
        <f t="shared" si="14"/>
        <v/>
      </c>
    </row>
    <row r="105" spans="1:33" x14ac:dyDescent="0.3">
      <c r="A105" s="2" t="s">
        <v>100</v>
      </c>
      <c r="B105" t="s">
        <v>922</v>
      </c>
      <c r="C105" t="s">
        <v>743</v>
      </c>
      <c r="D105" t="s">
        <v>543</v>
      </c>
      <c r="E105" s="1" t="s">
        <v>410</v>
      </c>
      <c r="F105" s="1" t="s">
        <v>465</v>
      </c>
      <c r="G105" s="7">
        <v>22397</v>
      </c>
      <c r="H105" s="7">
        <v>40876</v>
      </c>
      <c r="I105" s="1" t="s">
        <v>1081</v>
      </c>
      <c r="J105" s="47">
        <v>5</v>
      </c>
      <c r="K105" s="47">
        <v>2</v>
      </c>
      <c r="L105" s="49" t="s">
        <v>1424</v>
      </c>
      <c r="M105" s="6" t="s">
        <v>1281</v>
      </c>
      <c r="N105" s="6" t="s">
        <v>1435</v>
      </c>
      <c r="O105" s="6" t="s">
        <v>1443</v>
      </c>
      <c r="P105" s="12" t="s">
        <v>1053</v>
      </c>
      <c r="Q105" s="15" t="str">
        <f>VLOOKUP(P105,functions!$A$2:$H$69,3,FALSE)</f>
        <v>Production worker</v>
      </c>
      <c r="R105" s="15"/>
      <c r="S105" s="17">
        <f>VLOOKUP(P105,functions!$A$2:$H$69,8,FALSE)</f>
        <v>2</v>
      </c>
      <c r="T105" s="17">
        <f t="shared" ca="1" si="11"/>
        <v>7</v>
      </c>
      <c r="U105" s="18">
        <f ca="1">VLOOKUP(T105,'salary scales'!$A$1:$F$10,S105+1,FALSE)</f>
        <v>1939.17</v>
      </c>
      <c r="V105" s="23">
        <f>VLOOKUP(P105,functions!$A$2:$H$69,5,FALSE)</f>
        <v>1.00064</v>
      </c>
      <c r="X105" s="18">
        <f t="shared" ca="1" si="12"/>
        <v>1940.4110688000001</v>
      </c>
      <c r="Y105" s="18">
        <f t="shared" ca="1" si="13"/>
        <v>155.232885504</v>
      </c>
      <c r="Z105" s="18">
        <f t="shared" ca="1" si="15"/>
        <v>995.87124999999992</v>
      </c>
      <c r="AA105" s="18">
        <f t="shared" ca="1" si="16"/>
        <v>150.38185783200001</v>
      </c>
      <c r="AB105" s="18">
        <f t="shared" ca="1" si="17"/>
        <v>32.986988169600004</v>
      </c>
      <c r="AC105" s="18">
        <f t="shared" ca="1" si="18"/>
        <v>43.465207941119999</v>
      </c>
      <c r="AD105" s="18">
        <f t="shared" ca="1" si="19"/>
        <v>90.229114699199997</v>
      </c>
      <c r="AE105" s="18">
        <f t="shared" ca="1" si="20"/>
        <v>10.478219771520001</v>
      </c>
      <c r="AF105" s="18">
        <f t="shared" ca="1" si="21"/>
        <v>83.745562880000023</v>
      </c>
      <c r="AG105" t="str">
        <f t="shared" si="14"/>
        <v/>
      </c>
    </row>
    <row r="106" spans="1:33" x14ac:dyDescent="0.3">
      <c r="A106" s="2" t="s">
        <v>101</v>
      </c>
      <c r="B106" t="s">
        <v>920</v>
      </c>
      <c r="C106" t="s">
        <v>741</v>
      </c>
      <c r="D106" t="s">
        <v>537</v>
      </c>
      <c r="E106" s="1" t="s">
        <v>410</v>
      </c>
      <c r="F106" s="1" t="s">
        <v>465</v>
      </c>
      <c r="G106" s="7">
        <v>28582</v>
      </c>
      <c r="H106" s="7">
        <v>40331</v>
      </c>
      <c r="I106" s="1" t="s">
        <v>1081</v>
      </c>
      <c r="M106" s="6" t="s">
        <v>1281</v>
      </c>
      <c r="N106" s="6" t="s">
        <v>1438</v>
      </c>
      <c r="O106" s="6" t="s">
        <v>1457</v>
      </c>
      <c r="P106" s="12" t="s">
        <v>1059</v>
      </c>
      <c r="Q106" s="15" t="str">
        <f>VLOOKUP(P106,functions!$A$2:$H$69,3,FALSE)</f>
        <v>Warehouse worker</v>
      </c>
      <c r="R106" s="15"/>
      <c r="S106" s="17">
        <f>VLOOKUP(P106,functions!$A$2:$H$69,8,FALSE)</f>
        <v>1</v>
      </c>
      <c r="T106" s="17">
        <f t="shared" ca="1" si="11"/>
        <v>8</v>
      </c>
      <c r="U106" s="18">
        <f ca="1">VLOOKUP(T106,'salary scales'!$A$1:$F$10,S106+1,FALSE)</f>
        <v>1861.13</v>
      </c>
      <c r="V106" s="23">
        <f>VLOOKUP(P106,functions!$A$2:$H$69,5,FALSE)</f>
        <v>1</v>
      </c>
      <c r="X106" s="18">
        <f t="shared" ca="1" si="12"/>
        <v>1861.13</v>
      </c>
      <c r="Y106" s="18">
        <f t="shared" ca="1" si="13"/>
        <v>148.8904</v>
      </c>
      <c r="Z106" s="18">
        <f t="shared" ca="1" si="15"/>
        <v>995.87124999999992</v>
      </c>
      <c r="AA106" s="18">
        <f t="shared" ca="1" si="16"/>
        <v>144.23757500000002</v>
      </c>
      <c r="AB106" s="18">
        <f t="shared" ca="1" si="17"/>
        <v>31.639210000000006</v>
      </c>
      <c r="AC106" s="18">
        <f t="shared" ca="1" si="18"/>
        <v>41.689312000000001</v>
      </c>
      <c r="AD106" s="18">
        <f t="shared" ca="1" si="19"/>
        <v>86.542545000000004</v>
      </c>
      <c r="AE106" s="18">
        <f t="shared" ca="1" si="20"/>
        <v>10.050102000000001</v>
      </c>
      <c r="AF106" s="18">
        <f t="shared" ca="1" si="21"/>
        <v>75.888000000000019</v>
      </c>
      <c r="AG106" t="str">
        <f t="shared" si="14"/>
        <v/>
      </c>
    </row>
    <row r="107" spans="1:33" x14ac:dyDescent="0.3">
      <c r="A107" s="2" t="s">
        <v>102</v>
      </c>
      <c r="B107" t="s">
        <v>920</v>
      </c>
      <c r="C107" t="s">
        <v>741</v>
      </c>
      <c r="D107" t="s">
        <v>536</v>
      </c>
      <c r="E107" s="1" t="s">
        <v>410</v>
      </c>
      <c r="F107" s="1" t="s">
        <v>465</v>
      </c>
      <c r="G107" s="7">
        <v>25622</v>
      </c>
      <c r="H107" s="7">
        <v>40462</v>
      </c>
      <c r="I107" s="1" t="s">
        <v>1420</v>
      </c>
      <c r="J107" s="47">
        <v>5</v>
      </c>
      <c r="K107" s="47">
        <v>1</v>
      </c>
      <c r="L107" s="49" t="s">
        <v>1428</v>
      </c>
      <c r="M107" s="6" t="s">
        <v>1281</v>
      </c>
      <c r="N107" s="6" t="s">
        <v>1435</v>
      </c>
      <c r="O107" s="6" t="s">
        <v>1443</v>
      </c>
      <c r="P107" s="12" t="s">
        <v>1053</v>
      </c>
      <c r="Q107" s="15" t="str">
        <f>VLOOKUP(P107,functions!$A$2:$H$69,3,FALSE)</f>
        <v>Production worker</v>
      </c>
      <c r="R107" s="15"/>
      <c r="S107" s="17">
        <f>VLOOKUP(P107,functions!$A$2:$H$69,8,FALSE)</f>
        <v>2</v>
      </c>
      <c r="T107" s="17">
        <f t="shared" ca="1" si="11"/>
        <v>8</v>
      </c>
      <c r="U107" s="18">
        <f ca="1">VLOOKUP(T107,'salary scales'!$A$1:$F$10,S107+1,FALSE)</f>
        <v>1939.17</v>
      </c>
      <c r="V107" s="23">
        <f>VLOOKUP(P107,functions!$A$2:$H$69,5,FALSE)</f>
        <v>1.00064</v>
      </c>
      <c r="X107" s="18">
        <f t="shared" ca="1" si="12"/>
        <v>1940.4110688000001</v>
      </c>
      <c r="Y107" s="18">
        <f t="shared" ca="1" si="13"/>
        <v>155.232885504</v>
      </c>
      <c r="Z107" s="18">
        <f t="shared" ca="1" si="15"/>
        <v>995.87124999999992</v>
      </c>
      <c r="AA107" s="18">
        <f t="shared" ca="1" si="16"/>
        <v>150.38185783200001</v>
      </c>
      <c r="AB107" s="18">
        <f t="shared" ca="1" si="17"/>
        <v>32.986988169600004</v>
      </c>
      <c r="AC107" s="18">
        <f t="shared" ca="1" si="18"/>
        <v>43.465207941119999</v>
      </c>
      <c r="AD107" s="18">
        <f t="shared" ca="1" si="19"/>
        <v>90.229114699199997</v>
      </c>
      <c r="AE107" s="18">
        <f t="shared" ca="1" si="20"/>
        <v>10.478219771520001</v>
      </c>
      <c r="AF107" s="18">
        <f t="shared" ca="1" si="21"/>
        <v>83.745562880000023</v>
      </c>
      <c r="AG107" t="str">
        <f t="shared" si="14"/>
        <v/>
      </c>
    </row>
    <row r="108" spans="1:33" x14ac:dyDescent="0.3">
      <c r="A108" s="2" t="s">
        <v>103</v>
      </c>
      <c r="B108" t="s">
        <v>770</v>
      </c>
      <c r="D108" t="s">
        <v>437</v>
      </c>
      <c r="E108" s="1" t="s">
        <v>410</v>
      </c>
      <c r="F108" s="1" t="s">
        <v>465</v>
      </c>
      <c r="G108" s="7">
        <v>27054</v>
      </c>
      <c r="H108" s="7">
        <v>40692</v>
      </c>
      <c r="I108" s="1" t="s">
        <v>1081</v>
      </c>
      <c r="M108" s="6" t="s">
        <v>1281</v>
      </c>
      <c r="N108" s="6" t="s">
        <v>1041</v>
      </c>
      <c r="O108" s="6" t="s">
        <v>1465</v>
      </c>
      <c r="P108" s="12" t="s">
        <v>1002</v>
      </c>
      <c r="Q108" s="15" t="str">
        <f>VLOOKUP(P108,functions!$A$2:$H$69,3,FALSE)</f>
        <v>Acquisitor</v>
      </c>
      <c r="R108" s="15"/>
      <c r="S108" s="17">
        <f>VLOOKUP(P108,functions!$A$2:$H$69,8,FALSE)</f>
        <v>4</v>
      </c>
      <c r="T108" s="17">
        <f t="shared" ca="1" si="11"/>
        <v>7</v>
      </c>
      <c r="U108" s="18">
        <f ca="1">VLOOKUP(T108,'salary scales'!$A$1:$F$10,S108+1,FALSE)</f>
        <v>2168.02</v>
      </c>
      <c r="V108" s="23">
        <f>VLOOKUP(P108,functions!$A$2:$H$69,5,FALSE)</f>
        <v>0.6</v>
      </c>
      <c r="X108" s="18">
        <f t="shared" ca="1" si="12"/>
        <v>1300.8119999999999</v>
      </c>
      <c r="Y108" s="18">
        <f t="shared" ca="1" si="13"/>
        <v>104.06496</v>
      </c>
      <c r="Z108" s="18">
        <f t="shared" ca="1" si="15"/>
        <v>995.87124999999992</v>
      </c>
      <c r="AA108" s="18">
        <f t="shared" ca="1" si="16"/>
        <v>100.81292999999999</v>
      </c>
      <c r="AB108" s="18">
        <f t="shared" ca="1" si="17"/>
        <v>22.113803999999998</v>
      </c>
      <c r="AC108" s="18">
        <f t="shared" ca="1" si="18"/>
        <v>29.138188799999998</v>
      </c>
      <c r="AD108" s="18">
        <f t="shared" ca="1" si="19"/>
        <v>60.487757999999992</v>
      </c>
      <c r="AE108" s="18">
        <f t="shared" ca="1" si="20"/>
        <v>7.0243848</v>
      </c>
      <c r="AF108" s="18">
        <f t="shared" ca="1" si="21"/>
        <v>63.94619999999999</v>
      </c>
      <c r="AG108" t="str">
        <f t="shared" si="14"/>
        <v/>
      </c>
    </row>
    <row r="109" spans="1:33" x14ac:dyDescent="0.3">
      <c r="A109" s="2" t="s">
        <v>104</v>
      </c>
      <c r="B109" t="s">
        <v>961</v>
      </c>
      <c r="D109" t="s">
        <v>629</v>
      </c>
      <c r="E109" s="1" t="s">
        <v>410</v>
      </c>
      <c r="F109" s="1" t="s">
        <v>465</v>
      </c>
      <c r="G109" s="7">
        <v>28244</v>
      </c>
      <c r="H109" s="7">
        <v>40559</v>
      </c>
      <c r="I109" s="1" t="s">
        <v>1081</v>
      </c>
      <c r="J109" s="47">
        <v>14</v>
      </c>
      <c r="K109" s="47">
        <v>1</v>
      </c>
      <c r="L109" s="49" t="s">
        <v>1426</v>
      </c>
      <c r="M109" s="6" t="s">
        <v>1281</v>
      </c>
      <c r="N109" s="6" t="s">
        <v>1438</v>
      </c>
      <c r="O109" s="6" t="s">
        <v>1448</v>
      </c>
      <c r="P109" s="12" t="s">
        <v>1060</v>
      </c>
      <c r="Q109" s="15" t="str">
        <f>VLOOKUP(P109,functions!$A$2:$H$69,3,FALSE)</f>
        <v>Logistics employee loading and unloading</v>
      </c>
      <c r="R109" s="15"/>
      <c r="S109" s="17">
        <f>VLOOKUP(P109,functions!$A$2:$H$69,8,FALSE)</f>
        <v>1</v>
      </c>
      <c r="T109" s="17">
        <f t="shared" ca="1" si="11"/>
        <v>7</v>
      </c>
      <c r="U109" s="18">
        <f ca="1">VLOOKUP(T109,'salary scales'!$A$1:$F$10,S109+1,FALSE)</f>
        <v>1861.13</v>
      </c>
      <c r="V109" s="23">
        <f>VLOOKUP(P109,functions!$A$2:$H$69,5,FALSE)</f>
        <v>1</v>
      </c>
      <c r="X109" s="18">
        <f t="shared" ca="1" si="12"/>
        <v>1861.13</v>
      </c>
      <c r="Y109" s="18">
        <f t="shared" ca="1" si="13"/>
        <v>148.8904</v>
      </c>
      <c r="Z109" s="18">
        <f t="shared" ca="1" si="15"/>
        <v>995.87124999999992</v>
      </c>
      <c r="AA109" s="18">
        <f t="shared" ca="1" si="16"/>
        <v>144.23757500000002</v>
      </c>
      <c r="AB109" s="18">
        <f t="shared" ca="1" si="17"/>
        <v>31.639210000000006</v>
      </c>
      <c r="AC109" s="18">
        <f t="shared" ca="1" si="18"/>
        <v>41.689312000000001</v>
      </c>
      <c r="AD109" s="18">
        <f t="shared" ca="1" si="19"/>
        <v>86.542545000000004</v>
      </c>
      <c r="AE109" s="18">
        <f t="shared" ca="1" si="20"/>
        <v>10.050102000000001</v>
      </c>
      <c r="AF109" s="18">
        <f t="shared" ca="1" si="21"/>
        <v>75.888000000000019</v>
      </c>
      <c r="AG109" t="str">
        <f t="shared" si="14"/>
        <v/>
      </c>
    </row>
    <row r="110" spans="1:33" x14ac:dyDescent="0.3">
      <c r="A110" s="2" t="s">
        <v>105</v>
      </c>
      <c r="B110" t="s">
        <v>961</v>
      </c>
      <c r="D110" t="s">
        <v>631</v>
      </c>
      <c r="E110" s="1" t="s">
        <v>410</v>
      </c>
      <c r="F110" s="1" t="s">
        <v>465</v>
      </c>
      <c r="G110" s="7">
        <v>24645</v>
      </c>
      <c r="H110" s="7">
        <v>40487</v>
      </c>
      <c r="I110" s="1" t="s">
        <v>1081</v>
      </c>
      <c r="M110" s="6" t="s">
        <v>1281</v>
      </c>
      <c r="N110" s="6" t="s">
        <v>1435</v>
      </c>
      <c r="O110" s="6" t="s">
        <v>1443</v>
      </c>
      <c r="P110" s="12" t="s">
        <v>1053</v>
      </c>
      <c r="Q110" s="15" t="str">
        <f>VLOOKUP(P110,functions!$A$2:$H$69,3,FALSE)</f>
        <v>Production worker</v>
      </c>
      <c r="R110" s="15"/>
      <c r="S110" s="17">
        <f>VLOOKUP(P110,functions!$A$2:$H$69,8,FALSE)</f>
        <v>2</v>
      </c>
      <c r="T110" s="17">
        <f t="shared" ca="1" si="11"/>
        <v>8</v>
      </c>
      <c r="U110" s="18">
        <f ca="1">VLOOKUP(T110,'salary scales'!$A$1:$F$10,S110+1,FALSE)</f>
        <v>1939.17</v>
      </c>
      <c r="V110" s="23">
        <f>VLOOKUP(P110,functions!$A$2:$H$69,5,FALSE)</f>
        <v>1.00064</v>
      </c>
      <c r="X110" s="18">
        <f t="shared" ca="1" si="12"/>
        <v>1940.4110688000001</v>
      </c>
      <c r="Y110" s="18">
        <f t="shared" ca="1" si="13"/>
        <v>155.232885504</v>
      </c>
      <c r="Z110" s="18">
        <f t="shared" ca="1" si="15"/>
        <v>995.87124999999992</v>
      </c>
      <c r="AA110" s="18">
        <f t="shared" ca="1" si="16"/>
        <v>150.38185783200001</v>
      </c>
      <c r="AB110" s="18">
        <f t="shared" ca="1" si="17"/>
        <v>32.986988169600004</v>
      </c>
      <c r="AC110" s="18">
        <f t="shared" ca="1" si="18"/>
        <v>43.465207941119999</v>
      </c>
      <c r="AD110" s="18">
        <f t="shared" ca="1" si="19"/>
        <v>90.229114699199997</v>
      </c>
      <c r="AE110" s="18">
        <f t="shared" ca="1" si="20"/>
        <v>10.478219771520001</v>
      </c>
      <c r="AF110" s="18">
        <f t="shared" ca="1" si="21"/>
        <v>83.745562880000023</v>
      </c>
      <c r="AG110" t="str">
        <f t="shared" si="14"/>
        <v/>
      </c>
    </row>
    <row r="111" spans="1:33" x14ac:dyDescent="0.3">
      <c r="A111" s="2" t="s">
        <v>106</v>
      </c>
      <c r="B111" t="s">
        <v>962</v>
      </c>
      <c r="D111" t="s">
        <v>624</v>
      </c>
      <c r="E111" s="1" t="s">
        <v>410</v>
      </c>
      <c r="F111" s="1" t="s">
        <v>729</v>
      </c>
      <c r="G111" s="7">
        <v>30286</v>
      </c>
      <c r="H111" s="7">
        <v>40544</v>
      </c>
      <c r="I111" s="1" t="s">
        <v>1081</v>
      </c>
      <c r="M111" s="6" t="s">
        <v>1281</v>
      </c>
      <c r="N111" s="6" t="s">
        <v>1435</v>
      </c>
      <c r="O111" s="6" t="s">
        <v>1446</v>
      </c>
      <c r="P111" s="12" t="s">
        <v>1053</v>
      </c>
      <c r="Q111" s="15" t="str">
        <f>VLOOKUP(P111,functions!$A$2:$H$69,3,FALSE)</f>
        <v>Production worker</v>
      </c>
      <c r="R111" s="15" t="s">
        <v>1082</v>
      </c>
      <c r="S111" s="17">
        <f>VLOOKUP(P111,functions!$A$2:$H$69,8,FALSE)</f>
        <v>2</v>
      </c>
      <c r="T111" s="17">
        <f t="shared" ca="1" si="11"/>
        <v>7</v>
      </c>
      <c r="U111" s="18">
        <f ca="1">VLOOKUP(T111,'salary scales'!$A$1:$F$10,S111+1,FALSE)</f>
        <v>1939.17</v>
      </c>
      <c r="V111" s="23">
        <f>VLOOKUP(P111,functions!$A$2:$H$69,5,FALSE)</f>
        <v>1.00064</v>
      </c>
      <c r="X111" s="18">
        <f t="shared" ca="1" si="12"/>
        <v>1940.4110688000001</v>
      </c>
      <c r="Y111" s="18">
        <f t="shared" ca="1" si="13"/>
        <v>155.232885504</v>
      </c>
      <c r="Z111" s="18">
        <f t="shared" ca="1" si="15"/>
        <v>995.87124999999992</v>
      </c>
      <c r="AA111" s="18">
        <f t="shared" ca="1" si="16"/>
        <v>150.38185783200001</v>
      </c>
      <c r="AB111" s="18">
        <f t="shared" ca="1" si="17"/>
        <v>32.986988169600004</v>
      </c>
      <c r="AC111" s="18">
        <f t="shared" ca="1" si="18"/>
        <v>43.465207941119999</v>
      </c>
      <c r="AD111" s="18">
        <f t="shared" ca="1" si="19"/>
        <v>90.229114699199997</v>
      </c>
      <c r="AE111" s="18">
        <f t="shared" ca="1" si="20"/>
        <v>10.478219771520001</v>
      </c>
      <c r="AF111" s="18">
        <f t="shared" ca="1" si="21"/>
        <v>83.745562880000023</v>
      </c>
      <c r="AG111" t="str">
        <f t="shared" si="14"/>
        <v/>
      </c>
    </row>
    <row r="112" spans="1:33" x14ac:dyDescent="0.3">
      <c r="A112" s="2" t="s">
        <v>107</v>
      </c>
      <c r="B112" t="s">
        <v>795</v>
      </c>
      <c r="D112" t="s">
        <v>687</v>
      </c>
      <c r="E112" s="1" t="s">
        <v>1467</v>
      </c>
      <c r="F112" s="1" t="s">
        <v>465</v>
      </c>
      <c r="G112" s="7">
        <v>19849</v>
      </c>
      <c r="H112" s="7">
        <v>39232</v>
      </c>
      <c r="I112" s="1" t="s">
        <v>1081</v>
      </c>
      <c r="J112" s="47">
        <v>1</v>
      </c>
      <c r="K112" s="47">
        <v>1</v>
      </c>
      <c r="L112" s="49" t="s">
        <v>1422</v>
      </c>
      <c r="M112" s="6" t="s">
        <v>1281</v>
      </c>
      <c r="N112" s="6" t="s">
        <v>1335</v>
      </c>
      <c r="O112" s="6" t="s">
        <v>1445</v>
      </c>
      <c r="P112" s="12" t="s">
        <v>1021</v>
      </c>
      <c r="Q112" s="15" t="str">
        <f>VLOOKUP(P112,functions!$A$2:$H$69,3,FALSE)</f>
        <v>In-house sales employee</v>
      </c>
      <c r="R112" s="15"/>
      <c r="S112" s="17">
        <f>VLOOKUP(P112,functions!$A$2:$H$69,8,FALSE)</f>
        <v>3</v>
      </c>
      <c r="T112" s="17">
        <f t="shared" ca="1" si="11"/>
        <v>11</v>
      </c>
      <c r="U112" s="18" t="e">
        <f ca="1">VLOOKUP(T112,'salary scales'!$A$1:$F$10,S112+1,FALSE)</f>
        <v>#N/A</v>
      </c>
      <c r="V112" s="23">
        <f>VLOOKUP(P112,functions!$A$2:$H$69,5,FALSE)</f>
        <v>0.6</v>
      </c>
      <c r="X112" s="18" t="e">
        <f t="shared" ca="1" si="12"/>
        <v>#N/A</v>
      </c>
      <c r="Y112" s="18" t="e">
        <f t="shared" ca="1" si="13"/>
        <v>#N/A</v>
      </c>
      <c r="Z112" s="18" t="e">
        <f t="shared" ca="1" si="15"/>
        <v>#N/A</v>
      </c>
      <c r="AA112" s="18" t="e">
        <f t="shared" ca="1" si="16"/>
        <v>#N/A</v>
      </c>
      <c r="AB112" s="18" t="e">
        <f t="shared" ca="1" si="17"/>
        <v>#N/A</v>
      </c>
      <c r="AC112" s="18" t="e">
        <f t="shared" ca="1" si="18"/>
        <v>#N/A</v>
      </c>
      <c r="AD112" s="18" t="e">
        <f t="shared" ca="1" si="19"/>
        <v>#N/A</v>
      </c>
      <c r="AE112" s="18" t="e">
        <f t="shared" ca="1" si="20"/>
        <v>#N/A</v>
      </c>
      <c r="AF112" s="18" t="e">
        <f t="shared" ca="1" si="21"/>
        <v>#N/A</v>
      </c>
      <c r="AG112" t="str">
        <f t="shared" si="14"/>
        <v/>
      </c>
    </row>
    <row r="113" spans="1:33" x14ac:dyDescent="0.3">
      <c r="A113" s="2" t="s">
        <v>108</v>
      </c>
      <c r="B113" t="s">
        <v>856</v>
      </c>
      <c r="C113" t="s">
        <v>855</v>
      </c>
      <c r="D113" t="s">
        <v>711</v>
      </c>
      <c r="E113" s="1" t="s">
        <v>1467</v>
      </c>
      <c r="F113" s="1" t="s">
        <v>465</v>
      </c>
      <c r="G113" s="7">
        <v>22693</v>
      </c>
      <c r="H113" s="7">
        <v>41404</v>
      </c>
      <c r="I113" s="1" t="s">
        <v>1081</v>
      </c>
      <c r="J113" s="47">
        <v>12</v>
      </c>
      <c r="K113" s="47">
        <v>5</v>
      </c>
      <c r="L113" s="49" t="s">
        <v>1291</v>
      </c>
      <c r="M113" s="6" t="s">
        <v>1281</v>
      </c>
      <c r="N113" s="6" t="s">
        <v>1438</v>
      </c>
      <c r="O113" s="6" t="s">
        <v>1448</v>
      </c>
      <c r="P113" s="12" t="s">
        <v>1060</v>
      </c>
      <c r="Q113" s="15" t="str">
        <f>VLOOKUP(P113,functions!$A$2:$H$69,3,FALSE)</f>
        <v>Logistics employee loading and unloading</v>
      </c>
      <c r="R113" s="15"/>
      <c r="S113" s="17">
        <f>VLOOKUP(P113,functions!$A$2:$H$69,8,FALSE)</f>
        <v>1</v>
      </c>
      <c r="T113" s="17">
        <f t="shared" ca="1" si="11"/>
        <v>5</v>
      </c>
      <c r="U113" s="18">
        <f ca="1">VLOOKUP(T113,'salary scales'!$A$1:$F$10,S113+1,FALSE)</f>
        <v>1829.7</v>
      </c>
      <c r="V113" s="23">
        <f>VLOOKUP(P113,functions!$A$2:$H$69,5,FALSE)</f>
        <v>1</v>
      </c>
      <c r="X113" s="18">
        <f t="shared" ca="1" si="12"/>
        <v>1829.7</v>
      </c>
      <c r="Y113" s="18">
        <f t="shared" ca="1" si="13"/>
        <v>146.376</v>
      </c>
      <c r="Z113" s="18">
        <f t="shared" ca="1" si="15"/>
        <v>995.87124999999992</v>
      </c>
      <c r="AA113" s="18">
        <f t="shared" ca="1" si="16"/>
        <v>141.80175</v>
      </c>
      <c r="AB113" s="18">
        <f t="shared" ca="1" si="17"/>
        <v>31.104900000000004</v>
      </c>
      <c r="AC113" s="18">
        <f t="shared" ca="1" si="18"/>
        <v>40.985280000000003</v>
      </c>
      <c r="AD113" s="18">
        <f t="shared" ca="1" si="19"/>
        <v>85.081050000000005</v>
      </c>
      <c r="AE113" s="18">
        <f t="shared" ca="1" si="20"/>
        <v>9.8803800000000006</v>
      </c>
      <c r="AF113" s="18">
        <f t="shared" ca="1" si="21"/>
        <v>72.745000000000005</v>
      </c>
      <c r="AG113">
        <f t="shared" si="14"/>
        <v>1</v>
      </c>
    </row>
    <row r="114" spans="1:33" x14ac:dyDescent="0.3">
      <c r="A114" s="2" t="s">
        <v>109</v>
      </c>
      <c r="B114" t="s">
        <v>893</v>
      </c>
      <c r="D114" t="s">
        <v>480</v>
      </c>
      <c r="E114" s="1" t="s">
        <v>410</v>
      </c>
      <c r="F114" s="1" t="s">
        <v>465</v>
      </c>
      <c r="G114" s="7">
        <v>25527</v>
      </c>
      <c r="H114" s="7">
        <v>39948</v>
      </c>
      <c r="I114" s="1" t="s">
        <v>1081</v>
      </c>
      <c r="M114" s="6" t="s">
        <v>1281</v>
      </c>
      <c r="N114" s="6" t="s">
        <v>1438</v>
      </c>
      <c r="O114" s="6" t="s">
        <v>1448</v>
      </c>
      <c r="P114" s="12" t="s">
        <v>1056</v>
      </c>
      <c r="Q114" s="15" t="str">
        <f>VLOOKUP(P114,functions!$A$2:$H$69,3,FALSE)</f>
        <v>Team leader Load and Unload</v>
      </c>
      <c r="R114" s="15" t="s">
        <v>1083</v>
      </c>
      <c r="S114" s="17">
        <f>VLOOKUP(P114,functions!$A$2:$H$69,8,FALSE)</f>
        <v>3</v>
      </c>
      <c r="T114" s="17">
        <f t="shared" ca="1" si="11"/>
        <v>9</v>
      </c>
      <c r="U114" s="18">
        <f ca="1">VLOOKUP(T114,'salary scales'!$A$1:$F$10,S114+1,FALSE)</f>
        <v>2124.06</v>
      </c>
      <c r="V114" s="23">
        <f>VLOOKUP(P114,functions!$A$2:$H$69,5,FALSE)</f>
        <v>1</v>
      </c>
      <c r="X114" s="18">
        <f t="shared" ca="1" si="12"/>
        <v>2124.06</v>
      </c>
      <c r="Y114" s="18">
        <f t="shared" ca="1" si="13"/>
        <v>169.9248</v>
      </c>
      <c r="Z114" s="18">
        <f t="shared" ca="1" si="15"/>
        <v>995.87124999999992</v>
      </c>
      <c r="AA114" s="18">
        <f t="shared" ca="1" si="16"/>
        <v>164.61464999999998</v>
      </c>
      <c r="AB114" s="18">
        <f t="shared" ca="1" si="17"/>
        <v>36.109020000000001</v>
      </c>
      <c r="AC114" s="18">
        <f t="shared" ca="1" si="18"/>
        <v>47.578944</v>
      </c>
      <c r="AD114" s="18">
        <f t="shared" ca="1" si="19"/>
        <v>98.768789999999996</v>
      </c>
      <c r="AE114" s="18">
        <f t="shared" ca="1" si="20"/>
        <v>11.469924000000001</v>
      </c>
      <c r="AF114" s="18">
        <f t="shared" ca="1" si="21"/>
        <v>102.181</v>
      </c>
      <c r="AG114" t="str">
        <f t="shared" si="14"/>
        <v/>
      </c>
    </row>
    <row r="115" spans="1:33" x14ac:dyDescent="0.3">
      <c r="A115" s="2" t="s">
        <v>110</v>
      </c>
      <c r="B115" t="s">
        <v>944</v>
      </c>
      <c r="D115" t="s">
        <v>515</v>
      </c>
      <c r="E115" s="1" t="s">
        <v>410</v>
      </c>
      <c r="F115" s="1" t="s">
        <v>465</v>
      </c>
      <c r="G115" s="7">
        <v>23639</v>
      </c>
      <c r="H115" s="7">
        <v>39506</v>
      </c>
      <c r="I115" s="1" t="s">
        <v>1081</v>
      </c>
      <c r="J115" s="47">
        <v>2</v>
      </c>
      <c r="K115" s="47">
        <v>1</v>
      </c>
      <c r="L115" s="49" t="s">
        <v>1422</v>
      </c>
      <c r="M115" s="6" t="s">
        <v>1281</v>
      </c>
      <c r="N115" s="6" t="s">
        <v>1335</v>
      </c>
      <c r="O115" s="6" t="s">
        <v>1046</v>
      </c>
      <c r="P115" s="12" t="s">
        <v>1025</v>
      </c>
      <c r="Q115" s="15" t="str">
        <f>VLOOKUP(P115,functions!$A$2:$H$69,3,FALSE)</f>
        <v>Marketeer</v>
      </c>
      <c r="R115" s="15"/>
      <c r="S115" s="17">
        <f>VLOOKUP(P115,functions!$A$2:$H$69,8,FALSE)</f>
        <v>2</v>
      </c>
      <c r="T115" s="17">
        <f t="shared" ca="1" si="11"/>
        <v>10</v>
      </c>
      <c r="U115" s="18" t="e">
        <f ca="1">VLOOKUP(T115,'salary scales'!$A$1:$F$10,S115+1,FALSE)</f>
        <v>#N/A</v>
      </c>
      <c r="V115" s="23">
        <f>VLOOKUP(P115,functions!$A$2:$H$69,5,FALSE)</f>
        <v>0.6</v>
      </c>
      <c r="X115" s="18" t="e">
        <f t="shared" ca="1" si="12"/>
        <v>#N/A</v>
      </c>
      <c r="Y115" s="18" t="e">
        <f t="shared" ca="1" si="13"/>
        <v>#N/A</v>
      </c>
      <c r="Z115" s="18" t="e">
        <f t="shared" ca="1" si="15"/>
        <v>#N/A</v>
      </c>
      <c r="AA115" s="18" t="e">
        <f t="shared" ca="1" si="16"/>
        <v>#N/A</v>
      </c>
      <c r="AB115" s="18" t="e">
        <f t="shared" ca="1" si="17"/>
        <v>#N/A</v>
      </c>
      <c r="AC115" s="18" t="e">
        <f t="shared" ca="1" si="18"/>
        <v>#N/A</v>
      </c>
      <c r="AD115" s="18" t="e">
        <f t="shared" ca="1" si="19"/>
        <v>#N/A</v>
      </c>
      <c r="AE115" s="18" t="e">
        <f t="shared" ca="1" si="20"/>
        <v>#N/A</v>
      </c>
      <c r="AF115" s="18" t="e">
        <f t="shared" ca="1" si="21"/>
        <v>#N/A</v>
      </c>
      <c r="AG115" t="str">
        <f t="shared" si="14"/>
        <v/>
      </c>
    </row>
    <row r="116" spans="1:33" x14ac:dyDescent="0.3">
      <c r="A116" s="2" t="s">
        <v>111</v>
      </c>
      <c r="B116" t="s">
        <v>963</v>
      </c>
      <c r="D116" t="s">
        <v>621</v>
      </c>
      <c r="E116" s="1" t="s">
        <v>410</v>
      </c>
      <c r="F116" s="1" t="s">
        <v>466</v>
      </c>
      <c r="G116" s="7">
        <v>31344</v>
      </c>
      <c r="H116" s="7">
        <v>39236</v>
      </c>
      <c r="I116" s="1" t="s">
        <v>1081</v>
      </c>
      <c r="M116" s="6" t="s">
        <v>1281</v>
      </c>
      <c r="N116" s="6" t="s">
        <v>1438</v>
      </c>
      <c r="O116" s="6" t="s">
        <v>1449</v>
      </c>
      <c r="P116" s="12" t="s">
        <v>1057</v>
      </c>
      <c r="Q116" s="15" t="str">
        <f>VLOOKUP(P116,functions!$A$2:$H$69,3,FALSE)</f>
        <v>Forklift driver</v>
      </c>
      <c r="R116" s="15"/>
      <c r="S116" s="17">
        <f>VLOOKUP(P116,functions!$A$2:$H$69,8,FALSE)</f>
        <v>2</v>
      </c>
      <c r="T116" s="17">
        <f t="shared" ca="1" si="11"/>
        <v>11</v>
      </c>
      <c r="U116" s="18" t="e">
        <f ca="1">VLOOKUP(T116,'salary scales'!$A$1:$F$10,S116+1,FALSE)</f>
        <v>#N/A</v>
      </c>
      <c r="V116" s="23">
        <f>VLOOKUP(P116,functions!$A$2:$H$69,5,FALSE)</f>
        <v>1</v>
      </c>
      <c r="X116" s="18" t="e">
        <f t="shared" ca="1" si="12"/>
        <v>#N/A</v>
      </c>
      <c r="Y116" s="18" t="e">
        <f t="shared" ca="1" si="13"/>
        <v>#N/A</v>
      </c>
      <c r="Z116" s="18" t="e">
        <f t="shared" ca="1" si="15"/>
        <v>#N/A</v>
      </c>
      <c r="AA116" s="18" t="e">
        <f t="shared" ca="1" si="16"/>
        <v>#N/A</v>
      </c>
      <c r="AB116" s="18" t="e">
        <f t="shared" ca="1" si="17"/>
        <v>#N/A</v>
      </c>
      <c r="AC116" s="18" t="e">
        <f t="shared" ca="1" si="18"/>
        <v>#N/A</v>
      </c>
      <c r="AD116" s="18" t="e">
        <f t="shared" ca="1" si="19"/>
        <v>#N/A</v>
      </c>
      <c r="AE116" s="18" t="e">
        <f t="shared" ca="1" si="20"/>
        <v>#N/A</v>
      </c>
      <c r="AF116" s="18" t="e">
        <f t="shared" ca="1" si="21"/>
        <v>#N/A</v>
      </c>
      <c r="AG116" t="str">
        <f t="shared" si="14"/>
        <v/>
      </c>
    </row>
    <row r="117" spans="1:33" x14ac:dyDescent="0.3">
      <c r="A117" s="2" t="s">
        <v>112</v>
      </c>
      <c r="B117" t="s">
        <v>761</v>
      </c>
      <c r="D117" t="s">
        <v>667</v>
      </c>
      <c r="E117" s="1" t="s">
        <v>1467</v>
      </c>
      <c r="F117" s="1" t="s">
        <v>465</v>
      </c>
      <c r="G117" s="7">
        <v>27147</v>
      </c>
      <c r="H117" s="7">
        <v>39454</v>
      </c>
      <c r="I117" s="1" t="s">
        <v>1420</v>
      </c>
      <c r="J117" s="47">
        <v>10</v>
      </c>
      <c r="K117" s="47">
        <v>2</v>
      </c>
      <c r="L117" s="49" t="s">
        <v>1422</v>
      </c>
      <c r="M117" s="6" t="s">
        <v>1281</v>
      </c>
      <c r="N117" s="6" t="s">
        <v>1335</v>
      </c>
      <c r="O117" s="6" t="s">
        <v>1061</v>
      </c>
      <c r="P117" s="12" t="s">
        <v>1022</v>
      </c>
      <c r="Q117" s="15" t="str">
        <f>VLOOKUP(P117,functions!$A$2:$H$69,3,FALSE)</f>
        <v>Planner</v>
      </c>
      <c r="R117" s="15"/>
      <c r="S117" s="17">
        <f>VLOOKUP(P117,functions!$A$2:$H$69,8,FALSE)</f>
        <v>2</v>
      </c>
      <c r="T117" s="17">
        <f t="shared" ca="1" si="11"/>
        <v>10</v>
      </c>
      <c r="U117" s="18" t="e">
        <f ca="1">VLOOKUP(T117,'salary scales'!$A$1:$F$10,S117+1,FALSE)</f>
        <v>#N/A</v>
      </c>
      <c r="V117" s="23">
        <f>VLOOKUP(P117,functions!$A$2:$H$69,5,FALSE)</f>
        <v>1</v>
      </c>
      <c r="X117" s="18" t="e">
        <f t="shared" ca="1" si="12"/>
        <v>#N/A</v>
      </c>
      <c r="Y117" s="18" t="e">
        <f t="shared" ca="1" si="13"/>
        <v>#N/A</v>
      </c>
      <c r="Z117" s="18" t="e">
        <f t="shared" ca="1" si="15"/>
        <v>#N/A</v>
      </c>
      <c r="AA117" s="18" t="e">
        <f t="shared" ca="1" si="16"/>
        <v>#N/A</v>
      </c>
      <c r="AB117" s="18" t="e">
        <f t="shared" ca="1" si="17"/>
        <v>#N/A</v>
      </c>
      <c r="AC117" s="18" t="e">
        <f t="shared" ca="1" si="18"/>
        <v>#N/A</v>
      </c>
      <c r="AD117" s="18" t="e">
        <f t="shared" ca="1" si="19"/>
        <v>#N/A</v>
      </c>
      <c r="AE117" s="18" t="e">
        <f t="shared" ca="1" si="20"/>
        <v>#N/A</v>
      </c>
      <c r="AF117" s="18" t="e">
        <f t="shared" ca="1" si="21"/>
        <v>#N/A</v>
      </c>
      <c r="AG117" t="str">
        <f t="shared" si="14"/>
        <v/>
      </c>
    </row>
    <row r="118" spans="1:33" x14ac:dyDescent="0.3">
      <c r="A118" s="2" t="s">
        <v>113</v>
      </c>
      <c r="B118" t="s">
        <v>736</v>
      </c>
      <c r="D118" t="s">
        <v>413</v>
      </c>
      <c r="E118" s="1" t="s">
        <v>410</v>
      </c>
      <c r="F118" s="1" t="s">
        <v>465</v>
      </c>
      <c r="G118" s="7">
        <v>28477</v>
      </c>
      <c r="H118" s="7">
        <v>40839</v>
      </c>
      <c r="I118" s="1" t="s">
        <v>1081</v>
      </c>
      <c r="J118" s="47">
        <v>5</v>
      </c>
      <c r="K118" s="47">
        <v>2</v>
      </c>
      <c r="L118" s="49" t="s">
        <v>1424</v>
      </c>
      <c r="M118" s="6" t="s">
        <v>1281</v>
      </c>
      <c r="N118" s="6" t="s">
        <v>1435</v>
      </c>
      <c r="O118" s="6" t="s">
        <v>1446</v>
      </c>
      <c r="P118" s="12" t="s">
        <v>1053</v>
      </c>
      <c r="Q118" s="15" t="str">
        <f>VLOOKUP(P118,functions!$A$2:$H$69,3,FALSE)</f>
        <v>Production worker</v>
      </c>
      <c r="R118" s="15" t="s">
        <v>1082</v>
      </c>
      <c r="S118" s="17">
        <f>VLOOKUP(P118,functions!$A$2:$H$69,8,FALSE)</f>
        <v>2</v>
      </c>
      <c r="T118" s="17">
        <f t="shared" ca="1" si="11"/>
        <v>7</v>
      </c>
      <c r="U118" s="18">
        <f ca="1">VLOOKUP(T118,'salary scales'!$A$1:$F$10,S118+1,FALSE)</f>
        <v>1939.17</v>
      </c>
      <c r="V118" s="23">
        <f>VLOOKUP(P118,functions!$A$2:$H$69,5,FALSE)</f>
        <v>1.00064</v>
      </c>
      <c r="X118" s="18">
        <f t="shared" ca="1" si="12"/>
        <v>1940.4110688000001</v>
      </c>
      <c r="Y118" s="18">
        <f t="shared" ca="1" si="13"/>
        <v>155.232885504</v>
      </c>
      <c r="Z118" s="18">
        <f t="shared" ca="1" si="15"/>
        <v>995.87124999999992</v>
      </c>
      <c r="AA118" s="18">
        <f t="shared" ca="1" si="16"/>
        <v>150.38185783200001</v>
      </c>
      <c r="AB118" s="18">
        <f t="shared" ca="1" si="17"/>
        <v>32.986988169600004</v>
      </c>
      <c r="AC118" s="18">
        <f t="shared" ca="1" si="18"/>
        <v>43.465207941119999</v>
      </c>
      <c r="AD118" s="18">
        <f t="shared" ca="1" si="19"/>
        <v>90.229114699199997</v>
      </c>
      <c r="AE118" s="18">
        <f t="shared" ca="1" si="20"/>
        <v>10.478219771520001</v>
      </c>
      <c r="AF118" s="18">
        <f t="shared" ca="1" si="21"/>
        <v>83.745562880000023</v>
      </c>
      <c r="AG118" t="str">
        <f t="shared" si="14"/>
        <v/>
      </c>
    </row>
    <row r="119" spans="1:33" x14ac:dyDescent="0.3">
      <c r="A119" s="2" t="s">
        <v>114</v>
      </c>
      <c r="B119" t="s">
        <v>736</v>
      </c>
      <c r="D119" t="s">
        <v>413</v>
      </c>
      <c r="E119" s="1" t="s">
        <v>410</v>
      </c>
      <c r="F119" s="1" t="s">
        <v>465</v>
      </c>
      <c r="G119" s="7">
        <v>27701</v>
      </c>
      <c r="H119" s="7">
        <v>41230</v>
      </c>
      <c r="I119" s="1" t="s">
        <v>1081</v>
      </c>
      <c r="J119" s="47">
        <v>3</v>
      </c>
      <c r="K119" s="47">
        <v>2</v>
      </c>
      <c r="L119" s="49" t="s">
        <v>1291</v>
      </c>
      <c r="M119" s="6" t="s">
        <v>1281</v>
      </c>
      <c r="N119" s="6" t="s">
        <v>1438</v>
      </c>
      <c r="O119" s="6" t="s">
        <v>1449</v>
      </c>
      <c r="P119" s="12" t="s">
        <v>1057</v>
      </c>
      <c r="Q119" s="15" t="str">
        <f>VLOOKUP(P119,functions!$A$2:$H$69,3,FALSE)</f>
        <v>Forklift driver</v>
      </c>
      <c r="R119" s="15"/>
      <c r="S119" s="17">
        <f>VLOOKUP(P119,functions!$A$2:$H$69,8,FALSE)</f>
        <v>2</v>
      </c>
      <c r="T119" s="17">
        <f t="shared" ca="1" si="11"/>
        <v>6</v>
      </c>
      <c r="U119" s="18">
        <f ca="1">VLOOKUP(T119,'salary scales'!$A$1:$F$10,S119+1,FALSE)</f>
        <v>1939.17</v>
      </c>
      <c r="V119" s="23">
        <f>VLOOKUP(P119,functions!$A$2:$H$69,5,FALSE)</f>
        <v>1</v>
      </c>
      <c r="X119" s="18">
        <f t="shared" ca="1" si="12"/>
        <v>1939.17</v>
      </c>
      <c r="Y119" s="18">
        <f t="shared" ca="1" si="13"/>
        <v>155.1336</v>
      </c>
      <c r="Z119" s="18">
        <f t="shared" ca="1" si="15"/>
        <v>995.87124999999992</v>
      </c>
      <c r="AA119" s="18">
        <f t="shared" ca="1" si="16"/>
        <v>150.285675</v>
      </c>
      <c r="AB119" s="18">
        <f t="shared" ca="1" si="17"/>
        <v>32.965890000000002</v>
      </c>
      <c r="AC119" s="18">
        <f t="shared" ca="1" si="18"/>
        <v>43.437407999999998</v>
      </c>
      <c r="AD119" s="18">
        <f t="shared" ca="1" si="19"/>
        <v>90.171405000000007</v>
      </c>
      <c r="AE119" s="18">
        <f t="shared" ca="1" si="20"/>
        <v>10.471518000000001</v>
      </c>
      <c r="AF119" s="18">
        <f t="shared" ca="1" si="21"/>
        <v>83.692000000000007</v>
      </c>
      <c r="AG119" t="str">
        <f t="shared" si="14"/>
        <v/>
      </c>
    </row>
    <row r="120" spans="1:33" x14ac:dyDescent="0.3">
      <c r="A120" s="2" t="s">
        <v>115</v>
      </c>
      <c r="B120" t="s">
        <v>736</v>
      </c>
      <c r="D120" t="s">
        <v>495</v>
      </c>
      <c r="E120" s="1" t="s">
        <v>1467</v>
      </c>
      <c r="F120" s="1" t="s">
        <v>465</v>
      </c>
      <c r="G120" s="7">
        <v>27388</v>
      </c>
      <c r="H120" s="7">
        <v>40372</v>
      </c>
      <c r="I120" s="1" t="s">
        <v>1081</v>
      </c>
      <c r="M120" s="6" t="s">
        <v>1281</v>
      </c>
      <c r="N120" s="6" t="s">
        <v>1435</v>
      </c>
      <c r="O120" s="6" t="s">
        <v>1464</v>
      </c>
      <c r="P120" s="12" t="s">
        <v>1051</v>
      </c>
      <c r="Q120" s="15" t="str">
        <f>VLOOKUP(P120,functions!$A$2:$H$69,3,FALSE)</f>
        <v>Planner</v>
      </c>
      <c r="R120" s="15"/>
      <c r="S120" s="17">
        <f>VLOOKUP(P120,functions!$A$2:$H$69,8,FALSE)</f>
        <v>3</v>
      </c>
      <c r="T120" s="17">
        <f t="shared" ca="1" si="11"/>
        <v>8</v>
      </c>
      <c r="U120" s="18">
        <f ca="1">VLOOKUP(T120,'salary scales'!$A$1:$F$10,S120+1,FALSE)</f>
        <v>2124.06</v>
      </c>
      <c r="V120" s="23">
        <f>VLOOKUP(P120,functions!$A$2:$H$69,5,FALSE)</f>
        <v>1</v>
      </c>
      <c r="X120" s="18">
        <f t="shared" ca="1" si="12"/>
        <v>2124.06</v>
      </c>
      <c r="Y120" s="18">
        <f t="shared" ca="1" si="13"/>
        <v>169.9248</v>
      </c>
      <c r="Z120" s="18">
        <f t="shared" ca="1" si="15"/>
        <v>995.87124999999992</v>
      </c>
      <c r="AA120" s="18">
        <f t="shared" ca="1" si="16"/>
        <v>164.61464999999998</v>
      </c>
      <c r="AB120" s="18">
        <f t="shared" ca="1" si="17"/>
        <v>36.109020000000001</v>
      </c>
      <c r="AC120" s="18">
        <f t="shared" ca="1" si="18"/>
        <v>47.578944</v>
      </c>
      <c r="AD120" s="18">
        <f t="shared" ca="1" si="19"/>
        <v>98.768789999999996</v>
      </c>
      <c r="AE120" s="18">
        <f t="shared" ca="1" si="20"/>
        <v>11.469924000000001</v>
      </c>
      <c r="AF120" s="18">
        <f t="shared" ca="1" si="21"/>
        <v>102.181</v>
      </c>
      <c r="AG120" t="str">
        <f t="shared" si="14"/>
        <v/>
      </c>
    </row>
    <row r="121" spans="1:33" x14ac:dyDescent="0.3">
      <c r="A121" s="2" t="s">
        <v>116</v>
      </c>
      <c r="B121" t="s">
        <v>735</v>
      </c>
      <c r="D121" t="s">
        <v>412</v>
      </c>
      <c r="E121" s="1" t="s">
        <v>410</v>
      </c>
      <c r="F121" s="1" t="s">
        <v>465</v>
      </c>
      <c r="G121" s="7">
        <v>32972</v>
      </c>
      <c r="H121" s="7">
        <v>39748</v>
      </c>
      <c r="I121" s="1" t="s">
        <v>1420</v>
      </c>
      <c r="J121" s="47">
        <v>1</v>
      </c>
      <c r="K121" s="47">
        <v>1</v>
      </c>
      <c r="L121" s="49" t="s">
        <v>1422</v>
      </c>
      <c r="M121" s="6" t="s">
        <v>1281</v>
      </c>
      <c r="N121" s="6" t="s">
        <v>1435</v>
      </c>
      <c r="O121" s="6" t="s">
        <v>1446</v>
      </c>
      <c r="P121" s="12" t="s">
        <v>1052</v>
      </c>
      <c r="Q121" s="15" t="str">
        <f>VLOOKUP(P121,functions!$A$2:$H$69,3,FALSE)</f>
        <v>Team leader</v>
      </c>
      <c r="R121" s="15" t="s">
        <v>1083</v>
      </c>
      <c r="S121" s="17">
        <f>VLOOKUP(P121,functions!$A$2:$H$69,8,FALSE)</f>
        <v>3</v>
      </c>
      <c r="T121" s="17">
        <f t="shared" ca="1" si="11"/>
        <v>10</v>
      </c>
      <c r="U121" s="18" t="e">
        <f ca="1">VLOOKUP(T121,'salary scales'!$A$1:$F$10,S121+1,FALSE)</f>
        <v>#N/A</v>
      </c>
      <c r="V121" s="23">
        <f>VLOOKUP(P121,functions!$A$2:$H$69,5,FALSE)</f>
        <v>1.00064</v>
      </c>
      <c r="X121" s="18" t="e">
        <f t="shared" ca="1" si="12"/>
        <v>#N/A</v>
      </c>
      <c r="Y121" s="18" t="e">
        <f t="shared" ca="1" si="13"/>
        <v>#N/A</v>
      </c>
      <c r="Z121" s="18" t="e">
        <f t="shared" ca="1" si="15"/>
        <v>#N/A</v>
      </c>
      <c r="AA121" s="18" t="e">
        <f t="shared" ca="1" si="16"/>
        <v>#N/A</v>
      </c>
      <c r="AB121" s="18" t="e">
        <f t="shared" ca="1" si="17"/>
        <v>#N/A</v>
      </c>
      <c r="AC121" s="18" t="e">
        <f t="shared" ca="1" si="18"/>
        <v>#N/A</v>
      </c>
      <c r="AD121" s="18" t="e">
        <f t="shared" ca="1" si="19"/>
        <v>#N/A</v>
      </c>
      <c r="AE121" s="18" t="e">
        <f t="shared" ca="1" si="20"/>
        <v>#N/A</v>
      </c>
      <c r="AF121" s="18" t="e">
        <f t="shared" ca="1" si="21"/>
        <v>#N/A</v>
      </c>
      <c r="AG121" t="str">
        <f t="shared" si="14"/>
        <v/>
      </c>
    </row>
    <row r="122" spans="1:33" x14ac:dyDescent="0.3">
      <c r="A122" s="2" t="s">
        <v>117</v>
      </c>
      <c r="B122" t="s">
        <v>735</v>
      </c>
      <c r="D122" t="s">
        <v>495</v>
      </c>
      <c r="E122" s="1" t="s">
        <v>1467</v>
      </c>
      <c r="F122" s="1" t="s">
        <v>465</v>
      </c>
      <c r="G122" s="7">
        <v>23395</v>
      </c>
      <c r="H122" s="7">
        <v>40683</v>
      </c>
      <c r="I122" s="1" t="s">
        <v>1081</v>
      </c>
      <c r="J122" s="47">
        <v>1</v>
      </c>
      <c r="K122" s="47">
        <v>1</v>
      </c>
      <c r="L122" s="49" t="s">
        <v>1422</v>
      </c>
      <c r="M122" s="6" t="s">
        <v>1283</v>
      </c>
      <c r="N122" s="6" t="s">
        <v>1405</v>
      </c>
      <c r="O122" s="6" t="s">
        <v>1444</v>
      </c>
      <c r="P122" s="12" t="s">
        <v>1078</v>
      </c>
      <c r="Q122" s="15" t="str">
        <f>VLOOKUP(P122,functions!$A$2:$H$69,3,FALSE)</f>
        <v>Receptionist</v>
      </c>
      <c r="R122" s="15"/>
      <c r="S122" s="17">
        <f>VLOOKUP(P122,functions!$A$2:$H$69,8,FALSE)</f>
        <v>2</v>
      </c>
      <c r="T122" s="17">
        <f t="shared" ca="1" si="11"/>
        <v>7</v>
      </c>
      <c r="U122" s="18">
        <f ca="1">VLOOKUP(T122,'salary scales'!$A$1:$F$10,S122+1,FALSE)</f>
        <v>1939.17</v>
      </c>
      <c r="V122" s="23">
        <f>VLOOKUP(P122,functions!$A$2:$H$69,5,FALSE)</f>
        <v>0.8</v>
      </c>
      <c r="X122" s="18">
        <f t="shared" ca="1" si="12"/>
        <v>1551.3360000000002</v>
      </c>
      <c r="Y122" s="18">
        <f t="shared" ca="1" si="13"/>
        <v>124.10688000000002</v>
      </c>
      <c r="Z122" s="18">
        <f t="shared" ca="1" si="15"/>
        <v>995.87124999999992</v>
      </c>
      <c r="AA122" s="18">
        <f t="shared" ca="1" si="16"/>
        <v>120.22854000000002</v>
      </c>
      <c r="AB122" s="18">
        <f t="shared" ca="1" si="17"/>
        <v>26.372712000000007</v>
      </c>
      <c r="AC122" s="18">
        <f t="shared" ca="1" si="18"/>
        <v>34.749926400000007</v>
      </c>
      <c r="AD122" s="18">
        <f t="shared" ca="1" si="19"/>
        <v>72.137124000000014</v>
      </c>
      <c r="AE122" s="18">
        <f t="shared" ca="1" si="20"/>
        <v>8.3772144000000015</v>
      </c>
      <c r="AF122" s="18">
        <f t="shared" ca="1" si="21"/>
        <v>66.953600000000023</v>
      </c>
      <c r="AG122" t="str">
        <f t="shared" si="14"/>
        <v/>
      </c>
    </row>
    <row r="123" spans="1:33" x14ac:dyDescent="0.3">
      <c r="A123" s="2" t="s">
        <v>118</v>
      </c>
      <c r="B123" t="s">
        <v>735</v>
      </c>
      <c r="D123" t="s">
        <v>650</v>
      </c>
      <c r="E123" s="1" t="s">
        <v>1467</v>
      </c>
      <c r="F123" s="1" t="s">
        <v>465</v>
      </c>
      <c r="G123" s="7">
        <v>28037</v>
      </c>
      <c r="H123" s="7">
        <v>41187</v>
      </c>
      <c r="I123" s="1" t="s">
        <v>1081</v>
      </c>
      <c r="J123" s="47">
        <v>1</v>
      </c>
      <c r="K123" s="47">
        <v>1</v>
      </c>
      <c r="L123" s="49" t="s">
        <v>1422</v>
      </c>
      <c r="M123" s="6" t="s">
        <v>1281</v>
      </c>
      <c r="N123" s="6" t="s">
        <v>1438</v>
      </c>
      <c r="O123" s="6" t="s">
        <v>1449</v>
      </c>
      <c r="P123" s="12" t="s">
        <v>1057</v>
      </c>
      <c r="Q123" s="15" t="str">
        <f>VLOOKUP(P123,functions!$A$2:$H$69,3,FALSE)</f>
        <v>Forklift driver</v>
      </c>
      <c r="R123" s="15"/>
      <c r="S123" s="17">
        <f>VLOOKUP(P123,functions!$A$2:$H$69,8,FALSE)</f>
        <v>2</v>
      </c>
      <c r="T123" s="17">
        <f t="shared" ca="1" si="11"/>
        <v>6</v>
      </c>
      <c r="U123" s="18">
        <f ca="1">VLOOKUP(T123,'salary scales'!$A$1:$F$10,S123+1,FALSE)</f>
        <v>1939.17</v>
      </c>
      <c r="V123" s="23">
        <f>VLOOKUP(P123,functions!$A$2:$H$69,5,FALSE)</f>
        <v>1</v>
      </c>
      <c r="X123" s="18">
        <f t="shared" ca="1" si="12"/>
        <v>1939.17</v>
      </c>
      <c r="Y123" s="18">
        <f t="shared" ca="1" si="13"/>
        <v>155.1336</v>
      </c>
      <c r="Z123" s="18">
        <f t="shared" ca="1" si="15"/>
        <v>995.87124999999992</v>
      </c>
      <c r="AA123" s="18">
        <f t="shared" ca="1" si="16"/>
        <v>150.285675</v>
      </c>
      <c r="AB123" s="18">
        <f t="shared" ca="1" si="17"/>
        <v>32.965890000000002</v>
      </c>
      <c r="AC123" s="18">
        <f t="shared" ca="1" si="18"/>
        <v>43.437407999999998</v>
      </c>
      <c r="AD123" s="18">
        <f t="shared" ca="1" si="19"/>
        <v>90.171405000000007</v>
      </c>
      <c r="AE123" s="18">
        <f t="shared" ca="1" si="20"/>
        <v>10.471518000000001</v>
      </c>
      <c r="AF123" s="18">
        <f t="shared" ca="1" si="21"/>
        <v>83.692000000000007</v>
      </c>
      <c r="AG123" t="str">
        <f t="shared" si="14"/>
        <v/>
      </c>
    </row>
    <row r="124" spans="1:33" x14ac:dyDescent="0.3">
      <c r="A124" s="2" t="s">
        <v>119</v>
      </c>
      <c r="B124" t="s">
        <v>732</v>
      </c>
      <c r="C124" t="s">
        <v>733</v>
      </c>
      <c r="D124" t="s">
        <v>409</v>
      </c>
      <c r="E124" s="1" t="s">
        <v>410</v>
      </c>
      <c r="F124" s="1" t="s">
        <v>465</v>
      </c>
      <c r="G124" s="7">
        <v>28901</v>
      </c>
      <c r="H124" s="7">
        <v>39347</v>
      </c>
      <c r="I124" s="1" t="s">
        <v>1081</v>
      </c>
      <c r="J124" s="47">
        <v>1</v>
      </c>
      <c r="K124" s="47">
        <v>1</v>
      </c>
      <c r="L124" s="49" t="s">
        <v>1424</v>
      </c>
      <c r="M124" s="6" t="s">
        <v>1281</v>
      </c>
      <c r="N124" s="6" t="s">
        <v>1336</v>
      </c>
      <c r="O124" s="6" t="s">
        <v>1461</v>
      </c>
      <c r="P124" s="12" t="s">
        <v>1010</v>
      </c>
      <c r="Q124" s="15" t="str">
        <f>VLOOKUP(P124,functions!$A$2:$H$69,3,FALSE)</f>
        <v>Administrative Employee Creditors</v>
      </c>
      <c r="R124" s="15"/>
      <c r="S124" s="17">
        <f>VLOOKUP(P124,functions!$A$2:$H$69,8,FALSE)</f>
        <v>3</v>
      </c>
      <c r="T124" s="17">
        <f t="shared" ca="1" si="11"/>
        <v>11</v>
      </c>
      <c r="U124" s="18" t="e">
        <f ca="1">VLOOKUP(T124,'salary scales'!$A$1:$F$10,S124+1,FALSE)</f>
        <v>#N/A</v>
      </c>
      <c r="V124" s="23">
        <f>VLOOKUP(P124,functions!$A$2:$H$69,5,FALSE)</f>
        <v>1</v>
      </c>
      <c r="X124" s="18" t="e">
        <f t="shared" ca="1" si="12"/>
        <v>#N/A</v>
      </c>
      <c r="Y124" s="18" t="e">
        <f t="shared" ca="1" si="13"/>
        <v>#N/A</v>
      </c>
      <c r="Z124" s="18" t="e">
        <f t="shared" ca="1" si="15"/>
        <v>#N/A</v>
      </c>
      <c r="AA124" s="18" t="e">
        <f t="shared" ca="1" si="16"/>
        <v>#N/A</v>
      </c>
      <c r="AB124" s="18" t="e">
        <f t="shared" ca="1" si="17"/>
        <v>#N/A</v>
      </c>
      <c r="AC124" s="18" t="e">
        <f t="shared" ca="1" si="18"/>
        <v>#N/A</v>
      </c>
      <c r="AD124" s="18" t="e">
        <f t="shared" ca="1" si="19"/>
        <v>#N/A</v>
      </c>
      <c r="AE124" s="18" t="e">
        <f t="shared" ca="1" si="20"/>
        <v>#N/A</v>
      </c>
      <c r="AF124" s="18" t="e">
        <f t="shared" ca="1" si="21"/>
        <v>#N/A</v>
      </c>
      <c r="AG124" t="str">
        <f t="shared" si="14"/>
        <v/>
      </c>
    </row>
    <row r="125" spans="1:33" x14ac:dyDescent="0.3">
      <c r="A125" s="2" t="s">
        <v>120</v>
      </c>
      <c r="B125" t="s">
        <v>732</v>
      </c>
      <c r="C125" t="s">
        <v>733</v>
      </c>
      <c r="D125" t="s">
        <v>648</v>
      </c>
      <c r="E125" s="1" t="s">
        <v>1467</v>
      </c>
      <c r="F125" s="1" t="s">
        <v>465</v>
      </c>
      <c r="G125" s="7">
        <v>23309</v>
      </c>
      <c r="H125" s="7">
        <v>39530</v>
      </c>
      <c r="I125" s="1" t="s">
        <v>1081</v>
      </c>
      <c r="J125" s="47">
        <v>5</v>
      </c>
      <c r="K125" s="47">
        <v>2</v>
      </c>
      <c r="L125" s="49" t="s">
        <v>1424</v>
      </c>
      <c r="M125" s="6" t="s">
        <v>1281</v>
      </c>
      <c r="N125" s="6" t="s">
        <v>1405</v>
      </c>
      <c r="O125" s="6" t="s">
        <v>1451</v>
      </c>
      <c r="P125" s="12" t="s">
        <v>1065</v>
      </c>
      <c r="Q125" s="15" t="str">
        <f>VLOOKUP(P125,functions!$A$2:$H$69,3,FALSE)</f>
        <v>host</v>
      </c>
      <c r="R125" s="15"/>
      <c r="S125" s="17">
        <f>VLOOKUP(P125,functions!$A$2:$H$69,8,FALSE)</f>
        <v>2</v>
      </c>
      <c r="T125" s="17">
        <f t="shared" ca="1" si="11"/>
        <v>10</v>
      </c>
      <c r="U125" s="18" t="e">
        <f ca="1">VLOOKUP(T125,'salary scales'!$A$1:$F$10,S125+1,FALSE)</f>
        <v>#N/A</v>
      </c>
      <c r="V125" s="23">
        <f>VLOOKUP(P125,functions!$A$2:$H$69,5,FALSE)</f>
        <v>1</v>
      </c>
      <c r="X125" s="18" t="e">
        <f t="shared" ca="1" si="12"/>
        <v>#N/A</v>
      </c>
      <c r="Y125" s="18" t="e">
        <f t="shared" ca="1" si="13"/>
        <v>#N/A</v>
      </c>
      <c r="Z125" s="18" t="e">
        <f t="shared" ca="1" si="15"/>
        <v>#N/A</v>
      </c>
      <c r="AA125" s="18" t="e">
        <f t="shared" ca="1" si="16"/>
        <v>#N/A</v>
      </c>
      <c r="AB125" s="18" t="e">
        <f t="shared" ca="1" si="17"/>
        <v>#N/A</v>
      </c>
      <c r="AC125" s="18" t="e">
        <f t="shared" ca="1" si="18"/>
        <v>#N/A</v>
      </c>
      <c r="AD125" s="18" t="e">
        <f t="shared" ca="1" si="19"/>
        <v>#N/A</v>
      </c>
      <c r="AE125" s="18" t="e">
        <f t="shared" ca="1" si="20"/>
        <v>#N/A</v>
      </c>
      <c r="AF125" s="18" t="e">
        <f t="shared" ca="1" si="21"/>
        <v>#N/A</v>
      </c>
      <c r="AG125" t="str">
        <f t="shared" si="14"/>
        <v/>
      </c>
    </row>
    <row r="126" spans="1:33" x14ac:dyDescent="0.3">
      <c r="A126" s="2" t="s">
        <v>121</v>
      </c>
      <c r="B126" t="s">
        <v>732</v>
      </c>
      <c r="C126" t="s">
        <v>733</v>
      </c>
      <c r="D126" t="s">
        <v>648</v>
      </c>
      <c r="E126" s="1" t="s">
        <v>1467</v>
      </c>
      <c r="F126" s="1" t="s">
        <v>465</v>
      </c>
      <c r="G126" s="7">
        <v>24596</v>
      </c>
      <c r="H126" s="7">
        <v>39394</v>
      </c>
      <c r="I126" s="1" t="s">
        <v>1081</v>
      </c>
      <c r="M126" s="6" t="s">
        <v>1281</v>
      </c>
      <c r="N126" s="6" t="s">
        <v>1403</v>
      </c>
      <c r="O126" s="6" t="s">
        <v>1343</v>
      </c>
      <c r="P126" s="12" t="s">
        <v>1023</v>
      </c>
      <c r="Q126" s="15" t="str">
        <f>VLOOKUP(P126,functions!$A$2:$H$69,3,FALSE)</f>
        <v>Executive secretary</v>
      </c>
      <c r="R126" s="15"/>
      <c r="S126" s="17">
        <f>VLOOKUP(P126,functions!$A$2:$H$69,8,FALSE)</f>
        <v>1</v>
      </c>
      <c r="T126" s="17">
        <f t="shared" ca="1" si="11"/>
        <v>11</v>
      </c>
      <c r="U126" s="18" t="e">
        <f ca="1">VLOOKUP(T126,'salary scales'!$A$1:$F$10,S126+1,FALSE)</f>
        <v>#N/A</v>
      </c>
      <c r="V126" s="23">
        <f>VLOOKUP(P126,functions!$A$2:$H$69,5,FALSE)</f>
        <v>1</v>
      </c>
      <c r="X126" s="18" t="e">
        <f t="shared" ca="1" si="12"/>
        <v>#N/A</v>
      </c>
      <c r="Y126" s="18" t="e">
        <f t="shared" ca="1" si="13"/>
        <v>#N/A</v>
      </c>
      <c r="Z126" s="18" t="e">
        <f t="shared" ca="1" si="15"/>
        <v>#N/A</v>
      </c>
      <c r="AA126" s="18" t="e">
        <f t="shared" ca="1" si="16"/>
        <v>#N/A</v>
      </c>
      <c r="AB126" s="18" t="e">
        <f t="shared" ca="1" si="17"/>
        <v>#N/A</v>
      </c>
      <c r="AC126" s="18" t="e">
        <f t="shared" ca="1" si="18"/>
        <v>#N/A</v>
      </c>
      <c r="AD126" s="18" t="e">
        <f t="shared" ca="1" si="19"/>
        <v>#N/A</v>
      </c>
      <c r="AE126" s="18" t="e">
        <f t="shared" ca="1" si="20"/>
        <v>#N/A</v>
      </c>
      <c r="AF126" s="18" t="e">
        <f t="shared" ca="1" si="21"/>
        <v>#N/A</v>
      </c>
      <c r="AG126" t="str">
        <f t="shared" si="14"/>
        <v/>
      </c>
    </row>
    <row r="127" spans="1:33" x14ac:dyDescent="0.3">
      <c r="A127" s="2" t="s">
        <v>122</v>
      </c>
      <c r="B127" t="s">
        <v>732</v>
      </c>
      <c r="C127" t="s">
        <v>733</v>
      </c>
      <c r="D127" t="s">
        <v>566</v>
      </c>
      <c r="E127" s="1" t="s">
        <v>410</v>
      </c>
      <c r="F127" s="1" t="s">
        <v>465</v>
      </c>
      <c r="G127" s="7">
        <v>25028</v>
      </c>
      <c r="H127" s="7">
        <v>40400</v>
      </c>
      <c r="I127" s="1" t="s">
        <v>1081</v>
      </c>
      <c r="M127" s="6" t="s">
        <v>1283</v>
      </c>
      <c r="N127" s="6" t="s">
        <v>1439</v>
      </c>
      <c r="O127" s="6" t="s">
        <v>1448</v>
      </c>
      <c r="P127" s="12" t="s">
        <v>1060</v>
      </c>
      <c r="Q127" s="15" t="str">
        <f>VLOOKUP(P127,functions!$A$2:$H$69,3,FALSE)</f>
        <v>Logistics employee loading and unloading</v>
      </c>
      <c r="R127" s="15"/>
      <c r="S127" s="17">
        <f>VLOOKUP(P127,functions!$A$2:$H$69,8,FALSE)</f>
        <v>1</v>
      </c>
      <c r="T127" s="17">
        <f t="shared" ca="1" si="11"/>
        <v>8</v>
      </c>
      <c r="U127" s="18">
        <f ca="1">VLOOKUP(T127,'salary scales'!$A$1:$F$10,S127+1,FALSE)</f>
        <v>1861.13</v>
      </c>
      <c r="V127" s="23">
        <f>VLOOKUP(P127,functions!$A$2:$H$69,5,FALSE)</f>
        <v>1</v>
      </c>
      <c r="X127" s="18">
        <f t="shared" ca="1" si="12"/>
        <v>1861.13</v>
      </c>
      <c r="Y127" s="18">
        <f t="shared" ca="1" si="13"/>
        <v>148.8904</v>
      </c>
      <c r="Z127" s="18">
        <f t="shared" ca="1" si="15"/>
        <v>995.87124999999992</v>
      </c>
      <c r="AA127" s="18">
        <f t="shared" ca="1" si="16"/>
        <v>144.23757500000002</v>
      </c>
      <c r="AB127" s="18">
        <f t="shared" ca="1" si="17"/>
        <v>31.639210000000006</v>
      </c>
      <c r="AC127" s="18">
        <f t="shared" ca="1" si="18"/>
        <v>41.689312000000001</v>
      </c>
      <c r="AD127" s="18">
        <f t="shared" ca="1" si="19"/>
        <v>86.542545000000004</v>
      </c>
      <c r="AE127" s="18">
        <f t="shared" ca="1" si="20"/>
        <v>10.050102000000001</v>
      </c>
      <c r="AF127" s="18">
        <f t="shared" ca="1" si="21"/>
        <v>75.888000000000019</v>
      </c>
      <c r="AG127" t="str">
        <f t="shared" si="14"/>
        <v/>
      </c>
    </row>
    <row r="128" spans="1:33" x14ac:dyDescent="0.3">
      <c r="A128" s="2" t="s">
        <v>123</v>
      </c>
      <c r="B128" t="s">
        <v>734</v>
      </c>
      <c r="C128" t="s">
        <v>733</v>
      </c>
      <c r="D128" t="s">
        <v>411</v>
      </c>
      <c r="E128" s="1" t="s">
        <v>410</v>
      </c>
      <c r="F128" s="1" t="s">
        <v>465</v>
      </c>
      <c r="G128" s="7">
        <v>28488</v>
      </c>
      <c r="H128" s="7">
        <v>39673</v>
      </c>
      <c r="I128" s="1" t="s">
        <v>1081</v>
      </c>
      <c r="M128" s="6" t="s">
        <v>1281</v>
      </c>
      <c r="N128" s="6" t="s">
        <v>1335</v>
      </c>
      <c r="O128" s="6" t="s">
        <v>1445</v>
      </c>
      <c r="P128" s="12" t="s">
        <v>1020</v>
      </c>
      <c r="Q128" s="15" t="str">
        <f>VLOOKUP(P128,functions!$A$2:$H$69,3,FALSE)</f>
        <v>In-house sales team leader</v>
      </c>
      <c r="R128" s="15"/>
      <c r="S128" s="17">
        <f>VLOOKUP(P128,functions!$A$2:$H$69,8,FALSE)</f>
        <v>4</v>
      </c>
      <c r="T128" s="17">
        <f t="shared" ca="1" si="11"/>
        <v>10</v>
      </c>
      <c r="U128" s="18" t="e">
        <f ca="1">VLOOKUP(T128,'salary scales'!$A$1:$F$10,S128+1,FALSE)</f>
        <v>#N/A</v>
      </c>
      <c r="V128" s="23">
        <f>VLOOKUP(P128,functions!$A$2:$H$69,5,FALSE)</f>
        <v>1</v>
      </c>
      <c r="X128" s="18" t="e">
        <f t="shared" ca="1" si="12"/>
        <v>#N/A</v>
      </c>
      <c r="Y128" s="18" t="e">
        <f t="shared" ca="1" si="13"/>
        <v>#N/A</v>
      </c>
      <c r="Z128" s="18" t="e">
        <f t="shared" ca="1" si="15"/>
        <v>#N/A</v>
      </c>
      <c r="AA128" s="18" t="e">
        <f t="shared" ca="1" si="16"/>
        <v>#N/A</v>
      </c>
      <c r="AB128" s="18" t="e">
        <f t="shared" ca="1" si="17"/>
        <v>#N/A</v>
      </c>
      <c r="AC128" s="18" t="e">
        <f t="shared" ca="1" si="18"/>
        <v>#N/A</v>
      </c>
      <c r="AD128" s="18" t="e">
        <f t="shared" ca="1" si="19"/>
        <v>#N/A</v>
      </c>
      <c r="AE128" s="18" t="e">
        <f t="shared" ca="1" si="20"/>
        <v>#N/A</v>
      </c>
      <c r="AF128" s="18" t="e">
        <f t="shared" ca="1" si="21"/>
        <v>#N/A</v>
      </c>
      <c r="AG128" t="str">
        <f t="shared" si="14"/>
        <v/>
      </c>
    </row>
    <row r="129" spans="1:33" x14ac:dyDescent="0.3">
      <c r="A129" s="2" t="s">
        <v>124</v>
      </c>
      <c r="B129" t="s">
        <v>734</v>
      </c>
      <c r="C129" t="s">
        <v>733</v>
      </c>
      <c r="D129" t="s">
        <v>409</v>
      </c>
      <c r="E129" s="1" t="s">
        <v>1467</v>
      </c>
      <c r="F129" s="1" t="s">
        <v>465</v>
      </c>
      <c r="G129" s="7">
        <v>32578</v>
      </c>
      <c r="H129" s="7">
        <v>40234</v>
      </c>
      <c r="I129" s="1" t="s">
        <v>1081</v>
      </c>
      <c r="J129" s="47">
        <v>1</v>
      </c>
      <c r="K129" s="47">
        <v>1</v>
      </c>
      <c r="L129" s="49" t="s">
        <v>1424</v>
      </c>
      <c r="M129" s="6" t="s">
        <v>1283</v>
      </c>
      <c r="N129" s="6" t="s">
        <v>1440</v>
      </c>
      <c r="O129" s="6" t="s">
        <v>1450</v>
      </c>
      <c r="P129" s="12" t="s">
        <v>1052</v>
      </c>
      <c r="Q129" s="15" t="str">
        <f>VLOOKUP(P129,functions!$A$2:$H$69,3,FALSE)</f>
        <v>Team leader</v>
      </c>
      <c r="R129" s="15" t="s">
        <v>1083</v>
      </c>
      <c r="S129" s="17">
        <f>VLOOKUP(P129,functions!$A$2:$H$69,8,FALSE)</f>
        <v>3</v>
      </c>
      <c r="T129" s="17">
        <f t="shared" ca="1" si="11"/>
        <v>8</v>
      </c>
      <c r="U129" s="18">
        <f ca="1">VLOOKUP(T129,'salary scales'!$A$1:$F$10,S129+1,FALSE)</f>
        <v>2124.06</v>
      </c>
      <c r="V129" s="23">
        <f>VLOOKUP(P129,functions!$A$2:$H$69,5,FALSE)</f>
        <v>1.00064</v>
      </c>
      <c r="X129" s="18">
        <f t="shared" ca="1" si="12"/>
        <v>2125.4193983999999</v>
      </c>
      <c r="Y129" s="18">
        <f t="shared" ca="1" si="13"/>
        <v>170.033551872</v>
      </c>
      <c r="Z129" s="18">
        <f t="shared" ca="1" si="15"/>
        <v>995.87124999999992</v>
      </c>
      <c r="AA129" s="18">
        <f t="shared" ca="1" si="16"/>
        <v>164.72000337599999</v>
      </c>
      <c r="AB129" s="18">
        <f t="shared" ca="1" si="17"/>
        <v>36.132129772799999</v>
      </c>
      <c r="AC129" s="18">
        <f t="shared" ca="1" si="18"/>
        <v>47.609394524159995</v>
      </c>
      <c r="AD129" s="18">
        <f t="shared" ca="1" si="19"/>
        <v>98.832002025599991</v>
      </c>
      <c r="AE129" s="18">
        <f t="shared" ca="1" si="20"/>
        <v>11.47726475136</v>
      </c>
      <c r="AF129" s="18">
        <f t="shared" ca="1" si="21"/>
        <v>102.24639583999999</v>
      </c>
      <c r="AG129" t="str">
        <f t="shared" si="14"/>
        <v/>
      </c>
    </row>
    <row r="130" spans="1:33" x14ac:dyDescent="0.3">
      <c r="A130" s="2" t="s">
        <v>125</v>
      </c>
      <c r="B130" t="s">
        <v>734</v>
      </c>
      <c r="C130" t="s">
        <v>733</v>
      </c>
      <c r="D130" t="s">
        <v>868</v>
      </c>
      <c r="E130" s="1" t="s">
        <v>410</v>
      </c>
      <c r="F130" s="1" t="s">
        <v>466</v>
      </c>
      <c r="G130" s="7">
        <v>32434</v>
      </c>
      <c r="H130" s="7">
        <v>40935</v>
      </c>
      <c r="I130" s="1" t="s">
        <v>1081</v>
      </c>
      <c r="M130" s="6" t="s">
        <v>1281</v>
      </c>
      <c r="N130" s="6" t="s">
        <v>1336</v>
      </c>
      <c r="O130" s="6" t="s">
        <v>1462</v>
      </c>
      <c r="P130" s="12" t="s">
        <v>1012</v>
      </c>
      <c r="Q130" s="15" t="str">
        <f>VLOOKUP(P130,functions!$A$2:$H$69,3,FALSE)</f>
        <v>Salary Employee</v>
      </c>
      <c r="R130" s="15"/>
      <c r="S130" s="17">
        <f>VLOOKUP(P130,functions!$A$2:$H$69,8,FALSE)</f>
        <v>3</v>
      </c>
      <c r="T130" s="17">
        <f t="shared" ref="T130:T193" ca="1" si="22">YEAR(TODAY())-YEAR(H130)</f>
        <v>6</v>
      </c>
      <c r="U130" s="18">
        <f ca="1">VLOOKUP(T130,'salary scales'!$A$1:$F$10,S130+1,FALSE)</f>
        <v>2025.09</v>
      </c>
      <c r="V130" s="23">
        <f>VLOOKUP(P130,functions!$A$2:$H$69,5,FALSE)</f>
        <v>0.8</v>
      </c>
      <c r="X130" s="18">
        <f t="shared" ref="X130:X193" ca="1" si="23">IF(W130="",U130*V130,W130)</f>
        <v>1620.0720000000001</v>
      </c>
      <c r="Y130" s="18">
        <f t="shared" ref="Y130:Y193" ca="1" si="24">$Y$415*X130</f>
        <v>129.60576</v>
      </c>
      <c r="Z130" s="18">
        <f t="shared" ca="1" si="15"/>
        <v>995.87124999999992</v>
      </c>
      <c r="AA130" s="18">
        <f t="shared" ca="1" si="16"/>
        <v>125.55558000000001</v>
      </c>
      <c r="AB130" s="18">
        <f t="shared" ca="1" si="17"/>
        <v>27.541224000000003</v>
      </c>
      <c r="AC130" s="18">
        <f t="shared" ca="1" si="18"/>
        <v>36.2896128</v>
      </c>
      <c r="AD130" s="18">
        <f t="shared" ca="1" si="19"/>
        <v>75.333348000000001</v>
      </c>
      <c r="AE130" s="18">
        <f t="shared" ca="1" si="20"/>
        <v>8.7483888000000007</v>
      </c>
      <c r="AF130" s="18">
        <f t="shared" ca="1" si="21"/>
        <v>73.827200000000005</v>
      </c>
      <c r="AG130" t="str">
        <f t="shared" ref="AG130:AG193" si="25">IF(G130&lt;23012,IF(H130&gt;41275,1,""),"")</f>
        <v/>
      </c>
    </row>
    <row r="131" spans="1:33" x14ac:dyDescent="0.3">
      <c r="A131" s="2" t="s">
        <v>126</v>
      </c>
      <c r="B131" t="s">
        <v>734</v>
      </c>
      <c r="C131" t="s">
        <v>733</v>
      </c>
      <c r="D131" t="s">
        <v>649</v>
      </c>
      <c r="E131" s="1" t="s">
        <v>1467</v>
      </c>
      <c r="F131" s="1" t="s">
        <v>465</v>
      </c>
      <c r="G131" s="7">
        <v>34222</v>
      </c>
      <c r="H131" s="7">
        <v>40824</v>
      </c>
      <c r="I131" s="1" t="s">
        <v>1081</v>
      </c>
      <c r="J131" s="47">
        <v>2</v>
      </c>
      <c r="K131" s="47">
        <v>1</v>
      </c>
      <c r="L131" s="49" t="s">
        <v>1423</v>
      </c>
      <c r="M131" s="6" t="s">
        <v>1281</v>
      </c>
      <c r="N131" s="6" t="s">
        <v>1403</v>
      </c>
      <c r="O131" s="6" t="s">
        <v>1442</v>
      </c>
      <c r="P131" s="12" t="s">
        <v>1001</v>
      </c>
      <c r="Q131" s="15" t="str">
        <f>VLOOKUP(P131,functions!$A$2:$H$69,3,FALSE)</f>
        <v>Secretary</v>
      </c>
      <c r="R131" s="15"/>
      <c r="S131" s="17">
        <f>VLOOKUP(P131,functions!$A$2:$H$69,8,FALSE)</f>
        <v>2</v>
      </c>
      <c r="T131" s="17">
        <f t="shared" ca="1" si="22"/>
        <v>7</v>
      </c>
      <c r="U131" s="18">
        <f ca="1">VLOOKUP(T131,'salary scales'!$A$1:$F$10,S131+1,FALSE)</f>
        <v>1939.17</v>
      </c>
      <c r="V131" s="23">
        <f>VLOOKUP(P131,functions!$A$2:$H$69,5,FALSE)</f>
        <v>0.6</v>
      </c>
      <c r="X131" s="18">
        <f t="shared" ca="1" si="23"/>
        <v>1163.502</v>
      </c>
      <c r="Y131" s="18">
        <f t="shared" ca="1" si="24"/>
        <v>93.080159999999992</v>
      </c>
      <c r="Z131" s="18">
        <f t="shared" ca="1" si="15"/>
        <v>995.87124999999992</v>
      </c>
      <c r="AA131" s="18">
        <f t="shared" ca="1" si="16"/>
        <v>90.171404999999993</v>
      </c>
      <c r="AB131" s="18">
        <f t="shared" ca="1" si="17"/>
        <v>19.779534000000002</v>
      </c>
      <c r="AC131" s="18">
        <f t="shared" ca="1" si="18"/>
        <v>26.062444799999998</v>
      </c>
      <c r="AD131" s="18">
        <f t="shared" ca="1" si="19"/>
        <v>54.102843</v>
      </c>
      <c r="AE131" s="18">
        <f t="shared" ca="1" si="20"/>
        <v>6.2829107999999998</v>
      </c>
      <c r="AF131" s="18">
        <f t="shared" ca="1" si="21"/>
        <v>50.215199999999996</v>
      </c>
      <c r="AG131" t="str">
        <f t="shared" si="25"/>
        <v/>
      </c>
    </row>
    <row r="132" spans="1:33" x14ac:dyDescent="0.3">
      <c r="A132" s="2" t="s">
        <v>127</v>
      </c>
      <c r="B132" t="s">
        <v>827</v>
      </c>
      <c r="D132" t="s">
        <v>703</v>
      </c>
      <c r="E132" s="1" t="s">
        <v>1467</v>
      </c>
      <c r="F132" s="1" t="s">
        <v>465</v>
      </c>
      <c r="G132" s="7">
        <v>32915</v>
      </c>
      <c r="H132" s="7">
        <v>41291</v>
      </c>
      <c r="I132" s="1" t="s">
        <v>1081</v>
      </c>
      <c r="M132" s="6" t="s">
        <v>1281</v>
      </c>
      <c r="N132" s="6" t="s">
        <v>1405</v>
      </c>
      <c r="O132" s="6" t="s">
        <v>1451</v>
      </c>
      <c r="P132" s="12" t="s">
        <v>1033</v>
      </c>
      <c r="Q132" s="15" t="str">
        <f>VLOOKUP(P132,functions!$A$2:$H$69,3,FALSE)</f>
        <v>Logistics employee facility</v>
      </c>
      <c r="R132" s="15"/>
      <c r="S132" s="17">
        <f>VLOOKUP(P132,functions!$A$2:$H$69,8,FALSE)</f>
        <v>1</v>
      </c>
      <c r="T132" s="17">
        <f t="shared" ca="1" si="22"/>
        <v>5</v>
      </c>
      <c r="U132" s="18">
        <f ca="1">VLOOKUP(T132,'salary scales'!$A$1:$F$10,S132+1,FALSE)</f>
        <v>1829.7</v>
      </c>
      <c r="V132" s="23">
        <f>VLOOKUP(P132,functions!$A$2:$H$69,5,FALSE)</f>
        <v>1</v>
      </c>
      <c r="X132" s="18">
        <f t="shared" ca="1" si="23"/>
        <v>1829.7</v>
      </c>
      <c r="Y132" s="18">
        <f t="shared" ca="1" si="24"/>
        <v>146.376</v>
      </c>
      <c r="Z132" s="18">
        <f t="shared" ca="1" si="15"/>
        <v>995.87124999999992</v>
      </c>
      <c r="AA132" s="18">
        <f t="shared" ca="1" si="16"/>
        <v>141.80175</v>
      </c>
      <c r="AB132" s="18">
        <f t="shared" ca="1" si="17"/>
        <v>31.104900000000004</v>
      </c>
      <c r="AC132" s="18">
        <f t="shared" ca="1" si="18"/>
        <v>40.985280000000003</v>
      </c>
      <c r="AD132" s="18">
        <f t="shared" ca="1" si="19"/>
        <v>85.081050000000005</v>
      </c>
      <c r="AE132" s="18">
        <f t="shared" ca="1" si="20"/>
        <v>9.8803800000000006</v>
      </c>
      <c r="AF132" s="18">
        <f t="shared" ca="1" si="21"/>
        <v>72.745000000000005</v>
      </c>
      <c r="AG132" t="str">
        <f t="shared" si="25"/>
        <v/>
      </c>
    </row>
    <row r="133" spans="1:33" x14ac:dyDescent="0.3">
      <c r="A133" s="2" t="s">
        <v>128</v>
      </c>
      <c r="B133" t="s">
        <v>827</v>
      </c>
      <c r="D133" t="s">
        <v>561</v>
      </c>
      <c r="E133" s="1" t="s">
        <v>410</v>
      </c>
      <c r="F133" s="1" t="s">
        <v>465</v>
      </c>
      <c r="G133" s="7">
        <v>29881</v>
      </c>
      <c r="H133" s="7">
        <v>39837</v>
      </c>
      <c r="I133" s="1" t="s">
        <v>1081</v>
      </c>
      <c r="J133" s="47">
        <v>5</v>
      </c>
      <c r="K133" s="47">
        <v>1</v>
      </c>
      <c r="L133" s="49" t="s">
        <v>1429</v>
      </c>
      <c r="M133" s="6" t="s">
        <v>1281</v>
      </c>
      <c r="N133" s="6" t="s">
        <v>1438</v>
      </c>
      <c r="O133" s="6" t="s">
        <v>1448</v>
      </c>
      <c r="P133" s="12" t="s">
        <v>1060</v>
      </c>
      <c r="Q133" s="15" t="str">
        <f>VLOOKUP(P133,functions!$A$2:$H$69,3,FALSE)</f>
        <v>Logistics employee loading and unloading</v>
      </c>
      <c r="R133" s="15"/>
      <c r="S133" s="17">
        <f>VLOOKUP(P133,functions!$A$2:$H$69,8,FALSE)</f>
        <v>1</v>
      </c>
      <c r="T133" s="17">
        <f t="shared" ca="1" si="22"/>
        <v>9</v>
      </c>
      <c r="U133" s="18">
        <f ca="1">VLOOKUP(T133,'salary scales'!$A$1:$F$10,S133+1,FALSE)</f>
        <v>1861.13</v>
      </c>
      <c r="V133" s="23">
        <f>VLOOKUP(P133,functions!$A$2:$H$69,5,FALSE)</f>
        <v>1</v>
      </c>
      <c r="X133" s="18">
        <f t="shared" ca="1" si="23"/>
        <v>1861.13</v>
      </c>
      <c r="Y133" s="18">
        <f t="shared" ca="1" si="24"/>
        <v>148.8904</v>
      </c>
      <c r="Z133" s="18">
        <f t="shared" ref="Z133:Z196" ca="1" si="26">IF(X133&lt;$Z$415,$Z$414*X133,$Z$414*$Z$415)</f>
        <v>995.87124999999992</v>
      </c>
      <c r="AA133" s="18">
        <f t="shared" ref="AA133:AA196" ca="1" si="27">$AA$415*X133</f>
        <v>144.23757500000002</v>
      </c>
      <c r="AB133" s="18">
        <f t="shared" ref="AB133:AB196" ca="1" si="28">$AB$415*X133</f>
        <v>31.639210000000006</v>
      </c>
      <c r="AC133" s="18">
        <f t="shared" ref="AC133:AC196" ca="1" si="29">$AC$415*X133</f>
        <v>41.689312000000001</v>
      </c>
      <c r="AD133" s="18">
        <f t="shared" ref="AD133:AD196" ca="1" si="30">$AD$415*X133</f>
        <v>86.542545000000004</v>
      </c>
      <c r="AE133" s="18">
        <f t="shared" ref="AE133:AE196" ca="1" si="31">$AE$415*X133</f>
        <v>10.050102000000001</v>
      </c>
      <c r="AF133" s="18">
        <f t="shared" ref="AF133:AF196" ca="1" si="32">$AF$415*(X133-(V133*$AF$414))</f>
        <v>75.888000000000019</v>
      </c>
      <c r="AG133" t="str">
        <f t="shared" si="25"/>
        <v/>
      </c>
    </row>
    <row r="134" spans="1:33" x14ac:dyDescent="0.3">
      <c r="A134" s="2" t="s">
        <v>129</v>
      </c>
      <c r="B134" t="s">
        <v>825</v>
      </c>
      <c r="D134" t="s">
        <v>702</v>
      </c>
      <c r="E134" s="1" t="s">
        <v>1467</v>
      </c>
      <c r="F134" s="1" t="s">
        <v>465</v>
      </c>
      <c r="G134" s="7">
        <v>33339</v>
      </c>
      <c r="H134" s="7">
        <v>40911</v>
      </c>
      <c r="I134" s="1" t="s">
        <v>1081</v>
      </c>
      <c r="M134" s="6" t="s">
        <v>1281</v>
      </c>
      <c r="N134" s="6" t="s">
        <v>1405</v>
      </c>
      <c r="O134" s="6" t="s">
        <v>1280</v>
      </c>
      <c r="P134" s="12" t="s">
        <v>1088</v>
      </c>
      <c r="Q134" s="15" t="str">
        <f>VLOOKUP(P134,functions!$A$2:$H$69,3,FALSE)</f>
        <v>Truck driver</v>
      </c>
      <c r="R134" s="15"/>
      <c r="S134" s="17">
        <f>VLOOKUP(P134,functions!$A$2:$H$69,8,FALSE)</f>
        <v>2</v>
      </c>
      <c r="T134" s="17">
        <f t="shared" ca="1" si="22"/>
        <v>6</v>
      </c>
      <c r="U134" s="18">
        <f ca="1">VLOOKUP(T134,'salary scales'!$A$1:$F$10,S134+1,FALSE)</f>
        <v>1939.17</v>
      </c>
      <c r="V134" s="23">
        <f>VLOOKUP(P134,functions!$A$2:$H$69,5,FALSE)</f>
        <v>1</v>
      </c>
      <c r="X134" s="18">
        <f t="shared" ca="1" si="23"/>
        <v>1939.17</v>
      </c>
      <c r="Y134" s="18">
        <f t="shared" ca="1" si="24"/>
        <v>155.1336</v>
      </c>
      <c r="Z134" s="18">
        <f t="shared" ca="1" si="26"/>
        <v>995.87124999999992</v>
      </c>
      <c r="AA134" s="18">
        <f t="shared" ca="1" si="27"/>
        <v>150.285675</v>
      </c>
      <c r="AB134" s="18">
        <f t="shared" ca="1" si="28"/>
        <v>32.965890000000002</v>
      </c>
      <c r="AC134" s="18">
        <f t="shared" ca="1" si="29"/>
        <v>43.437407999999998</v>
      </c>
      <c r="AD134" s="18">
        <f t="shared" ca="1" si="30"/>
        <v>90.171405000000007</v>
      </c>
      <c r="AE134" s="18">
        <f t="shared" ca="1" si="31"/>
        <v>10.471518000000001</v>
      </c>
      <c r="AF134" s="18">
        <f t="shared" ca="1" si="32"/>
        <v>83.692000000000007</v>
      </c>
      <c r="AG134" t="str">
        <f t="shared" si="25"/>
        <v/>
      </c>
    </row>
    <row r="135" spans="1:33" x14ac:dyDescent="0.3">
      <c r="A135" s="2" t="s">
        <v>130</v>
      </c>
      <c r="B135" t="s">
        <v>825</v>
      </c>
      <c r="D135" t="s">
        <v>560</v>
      </c>
      <c r="E135" s="1" t="s">
        <v>410</v>
      </c>
      <c r="F135" s="1" t="s">
        <v>465</v>
      </c>
      <c r="G135" s="7">
        <v>26093</v>
      </c>
      <c r="H135" s="7">
        <v>40863</v>
      </c>
      <c r="I135" s="1" t="s">
        <v>1081</v>
      </c>
      <c r="J135" s="47">
        <v>1</v>
      </c>
      <c r="K135" s="47">
        <v>1</v>
      </c>
      <c r="L135" s="49" t="s">
        <v>1422</v>
      </c>
      <c r="M135" s="6" t="s">
        <v>1281</v>
      </c>
      <c r="N135" s="6" t="s">
        <v>1335</v>
      </c>
      <c r="O135" s="6" t="s">
        <v>1046</v>
      </c>
      <c r="P135" s="12" t="s">
        <v>1025</v>
      </c>
      <c r="Q135" s="15" t="str">
        <f>VLOOKUP(P135,functions!$A$2:$H$69,3,FALSE)</f>
        <v>Marketeer</v>
      </c>
      <c r="R135" s="15"/>
      <c r="S135" s="17">
        <f>VLOOKUP(P135,functions!$A$2:$H$69,8,FALSE)</f>
        <v>2</v>
      </c>
      <c r="T135" s="17">
        <f t="shared" ca="1" si="22"/>
        <v>7</v>
      </c>
      <c r="U135" s="18">
        <f ca="1">VLOOKUP(T135,'salary scales'!$A$1:$F$10,S135+1,FALSE)</f>
        <v>1939.17</v>
      </c>
      <c r="V135" s="23">
        <f>VLOOKUP(P135,functions!$A$2:$H$69,5,FALSE)</f>
        <v>0.6</v>
      </c>
      <c r="X135" s="18">
        <f t="shared" ca="1" si="23"/>
        <v>1163.502</v>
      </c>
      <c r="Y135" s="18">
        <f t="shared" ca="1" si="24"/>
        <v>93.080159999999992</v>
      </c>
      <c r="Z135" s="18">
        <f t="shared" ca="1" si="26"/>
        <v>995.87124999999992</v>
      </c>
      <c r="AA135" s="18">
        <f t="shared" ca="1" si="27"/>
        <v>90.171404999999993</v>
      </c>
      <c r="AB135" s="18">
        <f t="shared" ca="1" si="28"/>
        <v>19.779534000000002</v>
      </c>
      <c r="AC135" s="18">
        <f t="shared" ca="1" si="29"/>
        <v>26.062444799999998</v>
      </c>
      <c r="AD135" s="18">
        <f t="shared" ca="1" si="30"/>
        <v>54.102843</v>
      </c>
      <c r="AE135" s="18">
        <f t="shared" ca="1" si="31"/>
        <v>6.2829107999999998</v>
      </c>
      <c r="AF135" s="18">
        <f t="shared" ca="1" si="32"/>
        <v>50.215199999999996</v>
      </c>
      <c r="AG135" t="str">
        <f t="shared" si="25"/>
        <v/>
      </c>
    </row>
    <row r="136" spans="1:33" x14ac:dyDescent="0.3">
      <c r="A136" s="2" t="s">
        <v>131</v>
      </c>
      <c r="B136" t="s">
        <v>826</v>
      </c>
      <c r="D136" t="s">
        <v>428</v>
      </c>
      <c r="E136" s="1" t="s">
        <v>410</v>
      </c>
      <c r="F136" s="1" t="s">
        <v>465</v>
      </c>
      <c r="G136" s="7">
        <v>31040</v>
      </c>
      <c r="H136" s="7">
        <v>40987</v>
      </c>
      <c r="I136" s="1" t="s">
        <v>1081</v>
      </c>
      <c r="M136" s="6" t="s">
        <v>1281</v>
      </c>
      <c r="N136" s="6" t="s">
        <v>1435</v>
      </c>
      <c r="O136" s="6" t="s">
        <v>1446</v>
      </c>
      <c r="P136" s="12" t="s">
        <v>1053</v>
      </c>
      <c r="Q136" s="15" t="str">
        <f>VLOOKUP(P136,functions!$A$2:$H$69,3,FALSE)</f>
        <v>Production worker</v>
      </c>
      <c r="R136" s="15" t="s">
        <v>1082</v>
      </c>
      <c r="S136" s="17">
        <f>VLOOKUP(P136,functions!$A$2:$H$69,8,FALSE)</f>
        <v>2</v>
      </c>
      <c r="T136" s="17">
        <f t="shared" ca="1" si="22"/>
        <v>6</v>
      </c>
      <c r="U136" s="18">
        <f ca="1">VLOOKUP(T136,'salary scales'!$A$1:$F$10,S136+1,FALSE)</f>
        <v>1939.17</v>
      </c>
      <c r="V136" s="23">
        <f>VLOOKUP(P136,functions!$A$2:$H$69,5,FALSE)</f>
        <v>1.00064</v>
      </c>
      <c r="X136" s="18">
        <f t="shared" ca="1" si="23"/>
        <v>1940.4110688000001</v>
      </c>
      <c r="Y136" s="18">
        <f t="shared" ca="1" si="24"/>
        <v>155.232885504</v>
      </c>
      <c r="Z136" s="18">
        <f t="shared" ca="1" si="26"/>
        <v>995.87124999999992</v>
      </c>
      <c r="AA136" s="18">
        <f t="shared" ca="1" si="27"/>
        <v>150.38185783200001</v>
      </c>
      <c r="AB136" s="18">
        <f t="shared" ca="1" si="28"/>
        <v>32.986988169600004</v>
      </c>
      <c r="AC136" s="18">
        <f t="shared" ca="1" si="29"/>
        <v>43.465207941119999</v>
      </c>
      <c r="AD136" s="18">
        <f t="shared" ca="1" si="30"/>
        <v>90.229114699199997</v>
      </c>
      <c r="AE136" s="18">
        <f t="shared" ca="1" si="31"/>
        <v>10.478219771520001</v>
      </c>
      <c r="AF136" s="18">
        <f t="shared" ca="1" si="32"/>
        <v>83.745562880000023</v>
      </c>
      <c r="AG136" t="str">
        <f t="shared" si="25"/>
        <v/>
      </c>
    </row>
    <row r="137" spans="1:33" x14ac:dyDescent="0.3">
      <c r="A137" s="2" t="s">
        <v>132</v>
      </c>
      <c r="B137" t="s">
        <v>826</v>
      </c>
      <c r="D137" t="s">
        <v>560</v>
      </c>
      <c r="E137" s="1" t="s">
        <v>410</v>
      </c>
      <c r="F137" s="1" t="s">
        <v>465</v>
      </c>
      <c r="G137" s="7">
        <v>34689</v>
      </c>
      <c r="H137" s="7">
        <v>41540</v>
      </c>
      <c r="I137" s="1" t="s">
        <v>1081</v>
      </c>
      <c r="J137" s="47">
        <v>2</v>
      </c>
      <c r="K137" s="47">
        <v>1</v>
      </c>
      <c r="L137" s="49" t="s">
        <v>1422</v>
      </c>
      <c r="M137" s="6" t="s">
        <v>1281</v>
      </c>
      <c r="N137" s="6" t="s">
        <v>1435</v>
      </c>
      <c r="O137" s="6" t="s">
        <v>1446</v>
      </c>
      <c r="P137" s="12" t="s">
        <v>1052</v>
      </c>
      <c r="Q137" s="15" t="str">
        <f>VLOOKUP(P137,functions!$A$2:$H$69,3,FALSE)</f>
        <v>Team leader</v>
      </c>
      <c r="R137" s="15" t="s">
        <v>1083</v>
      </c>
      <c r="S137" s="17">
        <f>VLOOKUP(P137,functions!$A$2:$H$69,8,FALSE)</f>
        <v>3</v>
      </c>
      <c r="T137" s="17">
        <f t="shared" ca="1" si="22"/>
        <v>5</v>
      </c>
      <c r="U137" s="18">
        <f ca="1">VLOOKUP(T137,'salary scales'!$A$1:$F$10,S137+1,FALSE)</f>
        <v>1975.67</v>
      </c>
      <c r="V137" s="23">
        <f>VLOOKUP(P137,functions!$A$2:$H$69,5,FALSE)</f>
        <v>1.00064</v>
      </c>
      <c r="X137" s="18">
        <f t="shared" ca="1" si="23"/>
        <v>1976.9344288</v>
      </c>
      <c r="Y137" s="18">
        <f t="shared" ca="1" si="24"/>
        <v>158.15475430399999</v>
      </c>
      <c r="Z137" s="18">
        <f t="shared" ca="1" si="26"/>
        <v>995.87124999999992</v>
      </c>
      <c r="AA137" s="18">
        <f t="shared" ca="1" si="27"/>
        <v>153.212418232</v>
      </c>
      <c r="AB137" s="18">
        <f t="shared" ca="1" si="28"/>
        <v>33.607885289599999</v>
      </c>
      <c r="AC137" s="18">
        <f t="shared" ca="1" si="29"/>
        <v>44.28333120512</v>
      </c>
      <c r="AD137" s="18">
        <f t="shared" ca="1" si="30"/>
        <v>91.9274509392</v>
      </c>
      <c r="AE137" s="18">
        <f t="shared" ca="1" si="31"/>
        <v>10.675445915520001</v>
      </c>
      <c r="AF137" s="18">
        <f t="shared" ca="1" si="32"/>
        <v>87.397898880000014</v>
      </c>
      <c r="AG137" t="str">
        <f t="shared" si="25"/>
        <v/>
      </c>
    </row>
    <row r="138" spans="1:33" x14ac:dyDescent="0.3">
      <c r="A138" s="2" t="s">
        <v>133</v>
      </c>
      <c r="B138" t="s">
        <v>828</v>
      </c>
      <c r="D138" t="s">
        <v>533</v>
      </c>
      <c r="E138" s="1" t="s">
        <v>410</v>
      </c>
      <c r="F138" s="1" t="s">
        <v>465</v>
      </c>
      <c r="G138" s="7">
        <v>26092</v>
      </c>
      <c r="H138" s="7">
        <v>40830</v>
      </c>
      <c r="I138" s="1" t="s">
        <v>1081</v>
      </c>
      <c r="J138" s="47">
        <v>5</v>
      </c>
      <c r="K138" s="47">
        <v>2</v>
      </c>
      <c r="L138" s="49" t="s">
        <v>1424</v>
      </c>
      <c r="M138" s="6" t="s">
        <v>1281</v>
      </c>
      <c r="N138" s="6" t="s">
        <v>1435</v>
      </c>
      <c r="O138" s="6" t="s">
        <v>1443</v>
      </c>
      <c r="P138" s="12" t="s">
        <v>1054</v>
      </c>
      <c r="Q138" s="15" t="str">
        <f>VLOOKUP(P138,functions!$A$2:$H$69,3,FALSE)</f>
        <v>Production assistant</v>
      </c>
      <c r="R138" s="15"/>
      <c r="S138" s="17">
        <f>VLOOKUP(P138,functions!$A$2:$H$69,8,FALSE)</f>
        <v>1</v>
      </c>
      <c r="T138" s="17">
        <f t="shared" ca="1" si="22"/>
        <v>7</v>
      </c>
      <c r="U138" s="18">
        <f ca="1">VLOOKUP(T138,'salary scales'!$A$1:$F$10,S138+1,FALSE)</f>
        <v>1861.13</v>
      </c>
      <c r="V138" s="23">
        <f>VLOOKUP(P138,functions!$A$2:$H$69,5,FALSE)</f>
        <v>1.00064</v>
      </c>
      <c r="X138" s="18">
        <f t="shared" ca="1" si="23"/>
        <v>1862.3211232000001</v>
      </c>
      <c r="Y138" s="18">
        <f t="shared" ca="1" si="24"/>
        <v>148.98568985600002</v>
      </c>
      <c r="Z138" s="18">
        <f t="shared" ca="1" si="26"/>
        <v>995.87124999999992</v>
      </c>
      <c r="AA138" s="18">
        <f t="shared" ca="1" si="27"/>
        <v>144.32988704800002</v>
      </c>
      <c r="AB138" s="18">
        <f t="shared" ca="1" si="28"/>
        <v>31.659459094400002</v>
      </c>
      <c r="AC138" s="18">
        <f t="shared" ca="1" si="29"/>
        <v>41.715993159680004</v>
      </c>
      <c r="AD138" s="18">
        <f t="shared" ca="1" si="30"/>
        <v>86.597932228800005</v>
      </c>
      <c r="AE138" s="18">
        <f t="shared" ca="1" si="31"/>
        <v>10.056534065280001</v>
      </c>
      <c r="AF138" s="18">
        <f t="shared" ca="1" si="32"/>
        <v>75.936568320000021</v>
      </c>
      <c r="AG138" t="str">
        <f t="shared" si="25"/>
        <v/>
      </c>
    </row>
    <row r="139" spans="1:33" x14ac:dyDescent="0.3">
      <c r="A139" s="2" t="s">
        <v>134</v>
      </c>
      <c r="B139" t="s">
        <v>824</v>
      </c>
      <c r="C139" t="s">
        <v>741</v>
      </c>
      <c r="D139" t="s">
        <v>471</v>
      </c>
      <c r="E139" s="1" t="s">
        <v>410</v>
      </c>
      <c r="F139" s="1" t="s">
        <v>465</v>
      </c>
      <c r="G139" s="7">
        <v>32575</v>
      </c>
      <c r="H139" s="7">
        <v>40720</v>
      </c>
      <c r="I139" s="1" t="s">
        <v>1081</v>
      </c>
      <c r="M139" s="6" t="s">
        <v>1281</v>
      </c>
      <c r="N139" s="6" t="s">
        <v>1405</v>
      </c>
      <c r="O139" s="6" t="s">
        <v>1447</v>
      </c>
      <c r="P139" s="12" t="s">
        <v>1067</v>
      </c>
      <c r="Q139" s="15" t="str">
        <f>VLOOKUP(P139,functions!$A$2:$H$69,3,FALSE)</f>
        <v>logistics employee office</v>
      </c>
      <c r="R139" s="15"/>
      <c r="S139" s="17">
        <f>VLOOKUP(P139,functions!$A$2:$H$69,8,FALSE)</f>
        <v>1</v>
      </c>
      <c r="T139" s="17">
        <f t="shared" ca="1" si="22"/>
        <v>7</v>
      </c>
      <c r="U139" s="18">
        <f ca="1">VLOOKUP(T139,'salary scales'!$A$1:$F$10,S139+1,FALSE)</f>
        <v>1861.13</v>
      </c>
      <c r="V139" s="23">
        <f>VLOOKUP(P139,functions!$A$2:$H$69,5,FALSE)</f>
        <v>1</v>
      </c>
      <c r="X139" s="18">
        <f t="shared" ca="1" si="23"/>
        <v>1861.13</v>
      </c>
      <c r="Y139" s="18">
        <f t="shared" ca="1" si="24"/>
        <v>148.8904</v>
      </c>
      <c r="Z139" s="18">
        <f t="shared" ca="1" si="26"/>
        <v>995.87124999999992</v>
      </c>
      <c r="AA139" s="18">
        <f t="shared" ca="1" si="27"/>
        <v>144.23757500000002</v>
      </c>
      <c r="AB139" s="18">
        <f t="shared" ca="1" si="28"/>
        <v>31.639210000000006</v>
      </c>
      <c r="AC139" s="18">
        <f t="shared" ca="1" si="29"/>
        <v>41.689312000000001</v>
      </c>
      <c r="AD139" s="18">
        <f t="shared" ca="1" si="30"/>
        <v>86.542545000000004</v>
      </c>
      <c r="AE139" s="18">
        <f t="shared" ca="1" si="31"/>
        <v>10.050102000000001</v>
      </c>
      <c r="AF139" s="18">
        <f t="shared" ca="1" si="32"/>
        <v>75.888000000000019</v>
      </c>
      <c r="AG139" t="str">
        <f t="shared" si="25"/>
        <v/>
      </c>
    </row>
    <row r="140" spans="1:33" x14ac:dyDescent="0.3">
      <c r="A140" s="2" t="s">
        <v>135</v>
      </c>
      <c r="B140" t="s">
        <v>824</v>
      </c>
      <c r="C140" t="s">
        <v>741</v>
      </c>
      <c r="D140" t="s">
        <v>559</v>
      </c>
      <c r="E140" s="1" t="s">
        <v>410</v>
      </c>
      <c r="F140" s="1" t="s">
        <v>465</v>
      </c>
      <c r="G140" s="7">
        <v>26995</v>
      </c>
      <c r="H140" s="7">
        <v>39937</v>
      </c>
      <c r="I140" s="1" t="s">
        <v>1081</v>
      </c>
      <c r="M140" s="6" t="s">
        <v>1281</v>
      </c>
      <c r="N140" s="6" t="s">
        <v>1278</v>
      </c>
      <c r="O140" s="6" t="s">
        <v>1278</v>
      </c>
      <c r="P140" s="12" t="s">
        <v>1037</v>
      </c>
      <c r="Q140" s="15" t="str">
        <f>VLOOKUP(P140,functions!$A$2:$H$69,3,FALSE)</f>
        <v>Quality coordinator</v>
      </c>
      <c r="R140" s="15"/>
      <c r="S140" s="17">
        <f>VLOOKUP(P140,functions!$A$2:$H$69,8,FALSE)</f>
        <v>3</v>
      </c>
      <c r="T140" s="17">
        <f t="shared" ca="1" si="22"/>
        <v>9</v>
      </c>
      <c r="U140" s="18">
        <f ca="1">VLOOKUP(T140,'salary scales'!$A$1:$F$10,S140+1,FALSE)</f>
        <v>2124.06</v>
      </c>
      <c r="V140" s="23">
        <f>VLOOKUP(P140,functions!$A$2:$H$69,5,FALSE)</f>
        <v>1</v>
      </c>
      <c r="X140" s="18">
        <f t="shared" ca="1" si="23"/>
        <v>2124.06</v>
      </c>
      <c r="Y140" s="18">
        <f t="shared" ca="1" si="24"/>
        <v>169.9248</v>
      </c>
      <c r="Z140" s="18">
        <f t="shared" ca="1" si="26"/>
        <v>995.87124999999992</v>
      </c>
      <c r="AA140" s="18">
        <f t="shared" ca="1" si="27"/>
        <v>164.61464999999998</v>
      </c>
      <c r="AB140" s="18">
        <f t="shared" ca="1" si="28"/>
        <v>36.109020000000001</v>
      </c>
      <c r="AC140" s="18">
        <f t="shared" ca="1" si="29"/>
        <v>47.578944</v>
      </c>
      <c r="AD140" s="18">
        <f t="shared" ca="1" si="30"/>
        <v>98.768789999999996</v>
      </c>
      <c r="AE140" s="18">
        <f t="shared" ca="1" si="31"/>
        <v>11.469924000000001</v>
      </c>
      <c r="AF140" s="18">
        <f t="shared" ca="1" si="32"/>
        <v>102.181</v>
      </c>
      <c r="AG140" t="str">
        <f t="shared" si="25"/>
        <v/>
      </c>
    </row>
    <row r="141" spans="1:33" x14ac:dyDescent="0.3">
      <c r="A141" s="2" t="s">
        <v>136</v>
      </c>
      <c r="B141" t="s">
        <v>918</v>
      </c>
      <c r="D141" t="s">
        <v>535</v>
      </c>
      <c r="E141" s="1" t="s">
        <v>410</v>
      </c>
      <c r="F141" s="1" t="s">
        <v>465</v>
      </c>
      <c r="G141" s="7">
        <v>21652</v>
      </c>
      <c r="H141" s="7">
        <v>40010</v>
      </c>
      <c r="I141" s="1" t="s">
        <v>1081</v>
      </c>
      <c r="M141" s="6" t="s">
        <v>1281</v>
      </c>
      <c r="N141" s="6" t="s">
        <v>1438</v>
      </c>
      <c r="O141" s="6" t="s">
        <v>1448</v>
      </c>
      <c r="P141" s="12" t="s">
        <v>1060</v>
      </c>
      <c r="Q141" s="15" t="str">
        <f>VLOOKUP(P141,functions!$A$2:$H$69,3,FALSE)</f>
        <v>Logistics employee loading and unloading</v>
      </c>
      <c r="R141" s="15"/>
      <c r="S141" s="17">
        <f>VLOOKUP(P141,functions!$A$2:$H$69,8,FALSE)</f>
        <v>1</v>
      </c>
      <c r="T141" s="17">
        <f t="shared" ca="1" si="22"/>
        <v>9</v>
      </c>
      <c r="U141" s="18">
        <f ca="1">VLOOKUP(T141,'salary scales'!$A$1:$F$10,S141+1,FALSE)</f>
        <v>1861.13</v>
      </c>
      <c r="V141" s="23">
        <f>VLOOKUP(P141,functions!$A$2:$H$69,5,FALSE)</f>
        <v>1</v>
      </c>
      <c r="X141" s="18">
        <f t="shared" ca="1" si="23"/>
        <v>1861.13</v>
      </c>
      <c r="Y141" s="18">
        <f t="shared" ca="1" si="24"/>
        <v>148.8904</v>
      </c>
      <c r="Z141" s="18">
        <f t="shared" ca="1" si="26"/>
        <v>995.87124999999992</v>
      </c>
      <c r="AA141" s="18">
        <f t="shared" ca="1" si="27"/>
        <v>144.23757500000002</v>
      </c>
      <c r="AB141" s="18">
        <f t="shared" ca="1" si="28"/>
        <v>31.639210000000006</v>
      </c>
      <c r="AC141" s="18">
        <f t="shared" ca="1" si="29"/>
        <v>41.689312000000001</v>
      </c>
      <c r="AD141" s="18">
        <f t="shared" ca="1" si="30"/>
        <v>86.542545000000004</v>
      </c>
      <c r="AE141" s="18">
        <f t="shared" ca="1" si="31"/>
        <v>10.050102000000001</v>
      </c>
      <c r="AF141" s="18">
        <f t="shared" ca="1" si="32"/>
        <v>75.888000000000019</v>
      </c>
      <c r="AG141" t="str">
        <f t="shared" si="25"/>
        <v/>
      </c>
    </row>
    <row r="142" spans="1:33" x14ac:dyDescent="0.3">
      <c r="A142" s="2" t="s">
        <v>137</v>
      </c>
      <c r="B142" t="s">
        <v>971</v>
      </c>
      <c r="D142" t="s">
        <v>637</v>
      </c>
      <c r="E142" s="1" t="s">
        <v>410</v>
      </c>
      <c r="F142" s="1" t="s">
        <v>465</v>
      </c>
      <c r="G142" s="7">
        <v>33159</v>
      </c>
      <c r="H142" s="7">
        <v>40369</v>
      </c>
      <c r="I142" s="1" t="s">
        <v>1081</v>
      </c>
      <c r="J142" s="47">
        <v>1</v>
      </c>
      <c r="K142" s="47">
        <v>1</v>
      </c>
      <c r="L142" s="49" t="s">
        <v>1422</v>
      </c>
      <c r="M142" s="6" t="s">
        <v>1281</v>
      </c>
      <c r="N142" s="6" t="s">
        <v>1334</v>
      </c>
      <c r="O142" s="6" t="s">
        <v>1277</v>
      </c>
      <c r="P142" s="12" t="s">
        <v>1028</v>
      </c>
      <c r="Q142" s="15" t="str">
        <f>VLOOKUP(P142,functions!$A$2:$H$69,3,FALSE)</f>
        <v>Purchaser machines</v>
      </c>
      <c r="R142" s="15"/>
      <c r="S142" s="17">
        <f>VLOOKUP(P142,functions!$A$2:$H$69,8,FALSE)</f>
        <v>2</v>
      </c>
      <c r="T142" s="17">
        <f t="shared" ca="1" si="22"/>
        <v>8</v>
      </c>
      <c r="U142" s="18">
        <f ca="1">VLOOKUP(T142,'salary scales'!$A$1:$F$10,S142+1,FALSE)</f>
        <v>1939.17</v>
      </c>
      <c r="V142" s="23">
        <f>VLOOKUP(P142,functions!$A$2:$H$69,5,FALSE)</f>
        <v>1</v>
      </c>
      <c r="X142" s="18">
        <f t="shared" ca="1" si="23"/>
        <v>1939.17</v>
      </c>
      <c r="Y142" s="18">
        <f t="shared" ca="1" si="24"/>
        <v>155.1336</v>
      </c>
      <c r="Z142" s="18">
        <f t="shared" ca="1" si="26"/>
        <v>995.87124999999992</v>
      </c>
      <c r="AA142" s="18">
        <f t="shared" ca="1" si="27"/>
        <v>150.285675</v>
      </c>
      <c r="AB142" s="18">
        <f t="shared" ca="1" si="28"/>
        <v>32.965890000000002</v>
      </c>
      <c r="AC142" s="18">
        <f t="shared" ca="1" si="29"/>
        <v>43.437407999999998</v>
      </c>
      <c r="AD142" s="18">
        <f t="shared" ca="1" si="30"/>
        <v>90.171405000000007</v>
      </c>
      <c r="AE142" s="18">
        <f t="shared" ca="1" si="31"/>
        <v>10.471518000000001</v>
      </c>
      <c r="AF142" s="18">
        <f t="shared" ca="1" si="32"/>
        <v>83.692000000000007</v>
      </c>
      <c r="AG142" t="str">
        <f t="shared" si="25"/>
        <v/>
      </c>
    </row>
    <row r="143" spans="1:33" x14ac:dyDescent="0.3">
      <c r="A143" s="2" t="s">
        <v>138</v>
      </c>
      <c r="B143" t="s">
        <v>972</v>
      </c>
      <c r="C143" t="s">
        <v>743</v>
      </c>
      <c r="D143" t="s">
        <v>638</v>
      </c>
      <c r="E143" s="1" t="s">
        <v>410</v>
      </c>
      <c r="F143" s="1" t="s">
        <v>465</v>
      </c>
      <c r="G143" s="7">
        <v>26878</v>
      </c>
      <c r="H143" s="7">
        <v>41201</v>
      </c>
      <c r="I143" s="1" t="s">
        <v>1081</v>
      </c>
      <c r="M143" s="6" t="s">
        <v>1283</v>
      </c>
      <c r="N143" s="6" t="s">
        <v>1439</v>
      </c>
      <c r="O143" s="6" t="s">
        <v>1449</v>
      </c>
      <c r="P143" s="12" t="s">
        <v>1057</v>
      </c>
      <c r="Q143" s="15" t="str">
        <f>VLOOKUP(P143,functions!$A$2:$H$69,3,FALSE)</f>
        <v>Forklift driver</v>
      </c>
      <c r="R143" s="15"/>
      <c r="S143" s="17">
        <f>VLOOKUP(P143,functions!$A$2:$H$69,8,FALSE)</f>
        <v>2</v>
      </c>
      <c r="T143" s="17">
        <f t="shared" ca="1" si="22"/>
        <v>6</v>
      </c>
      <c r="U143" s="18">
        <f ca="1">VLOOKUP(T143,'salary scales'!$A$1:$F$10,S143+1,FALSE)</f>
        <v>1939.17</v>
      </c>
      <c r="V143" s="23">
        <f>VLOOKUP(P143,functions!$A$2:$H$69,5,FALSE)</f>
        <v>1</v>
      </c>
      <c r="X143" s="18">
        <f t="shared" ca="1" si="23"/>
        <v>1939.17</v>
      </c>
      <c r="Y143" s="18">
        <f t="shared" ca="1" si="24"/>
        <v>155.1336</v>
      </c>
      <c r="Z143" s="18">
        <f t="shared" ca="1" si="26"/>
        <v>995.87124999999992</v>
      </c>
      <c r="AA143" s="18">
        <f t="shared" ca="1" si="27"/>
        <v>150.285675</v>
      </c>
      <c r="AB143" s="18">
        <f t="shared" ca="1" si="28"/>
        <v>32.965890000000002</v>
      </c>
      <c r="AC143" s="18">
        <f t="shared" ca="1" si="29"/>
        <v>43.437407999999998</v>
      </c>
      <c r="AD143" s="18">
        <f t="shared" ca="1" si="30"/>
        <v>90.171405000000007</v>
      </c>
      <c r="AE143" s="18">
        <f t="shared" ca="1" si="31"/>
        <v>10.471518000000001</v>
      </c>
      <c r="AF143" s="18">
        <f t="shared" ca="1" si="32"/>
        <v>83.692000000000007</v>
      </c>
      <c r="AG143" t="str">
        <f t="shared" si="25"/>
        <v/>
      </c>
    </row>
    <row r="144" spans="1:33" x14ac:dyDescent="0.3">
      <c r="A144" s="2" t="s">
        <v>139</v>
      </c>
      <c r="B144" t="s">
        <v>817</v>
      </c>
      <c r="D144" t="s">
        <v>555</v>
      </c>
      <c r="E144" s="1" t="s">
        <v>410</v>
      </c>
      <c r="F144" s="1" t="s">
        <v>465</v>
      </c>
      <c r="G144" s="7">
        <v>32898</v>
      </c>
      <c r="H144" s="7">
        <v>40725</v>
      </c>
      <c r="I144" s="1" t="s">
        <v>1081</v>
      </c>
      <c r="M144" s="6" t="s">
        <v>1281</v>
      </c>
      <c r="N144" s="6" t="s">
        <v>1405</v>
      </c>
      <c r="O144" s="6" t="s">
        <v>1280</v>
      </c>
      <c r="P144" s="12" t="s">
        <v>1088</v>
      </c>
      <c r="Q144" s="15" t="str">
        <f>VLOOKUP(P144,functions!$A$2:$H$69,3,FALSE)</f>
        <v>Truck driver</v>
      </c>
      <c r="R144" s="15"/>
      <c r="S144" s="17">
        <f>VLOOKUP(P144,functions!$A$2:$H$69,8,FALSE)</f>
        <v>2</v>
      </c>
      <c r="T144" s="17">
        <f t="shared" ca="1" si="22"/>
        <v>7</v>
      </c>
      <c r="U144" s="18">
        <f ca="1">VLOOKUP(T144,'salary scales'!$A$1:$F$10,S144+1,FALSE)</f>
        <v>1939.17</v>
      </c>
      <c r="V144" s="23">
        <f>VLOOKUP(P144,functions!$A$2:$H$69,5,FALSE)</f>
        <v>1</v>
      </c>
      <c r="X144" s="18">
        <f t="shared" ca="1" si="23"/>
        <v>1939.17</v>
      </c>
      <c r="Y144" s="18">
        <f t="shared" ca="1" si="24"/>
        <v>155.1336</v>
      </c>
      <c r="Z144" s="18">
        <f t="shared" ca="1" si="26"/>
        <v>995.87124999999992</v>
      </c>
      <c r="AA144" s="18">
        <f t="shared" ca="1" si="27"/>
        <v>150.285675</v>
      </c>
      <c r="AB144" s="18">
        <f t="shared" ca="1" si="28"/>
        <v>32.965890000000002</v>
      </c>
      <c r="AC144" s="18">
        <f t="shared" ca="1" si="29"/>
        <v>43.437407999999998</v>
      </c>
      <c r="AD144" s="18">
        <f t="shared" ca="1" si="30"/>
        <v>90.171405000000007</v>
      </c>
      <c r="AE144" s="18">
        <f t="shared" ca="1" si="31"/>
        <v>10.471518000000001</v>
      </c>
      <c r="AF144" s="18">
        <f t="shared" ca="1" si="32"/>
        <v>83.692000000000007</v>
      </c>
      <c r="AG144" t="str">
        <f t="shared" si="25"/>
        <v/>
      </c>
    </row>
    <row r="145" spans="1:33" x14ac:dyDescent="0.3">
      <c r="A145" s="2" t="s">
        <v>140</v>
      </c>
      <c r="B145" t="s">
        <v>817</v>
      </c>
      <c r="D145" t="s">
        <v>469</v>
      </c>
      <c r="E145" s="1" t="s">
        <v>410</v>
      </c>
      <c r="F145" s="1" t="s">
        <v>468</v>
      </c>
      <c r="G145" s="7">
        <v>33766</v>
      </c>
      <c r="H145" s="7">
        <v>41226</v>
      </c>
      <c r="I145" s="1" t="s">
        <v>1081</v>
      </c>
      <c r="J145" s="47">
        <v>3</v>
      </c>
      <c r="K145" s="47">
        <v>3</v>
      </c>
      <c r="L145" s="49" t="s">
        <v>1422</v>
      </c>
      <c r="M145" s="6" t="s">
        <v>1281</v>
      </c>
      <c r="N145" s="6" t="s">
        <v>1435</v>
      </c>
      <c r="O145" s="6" t="s">
        <v>1446</v>
      </c>
      <c r="P145" s="12" t="s">
        <v>1053</v>
      </c>
      <c r="Q145" s="15" t="str">
        <f>VLOOKUP(P145,functions!$A$2:$H$69,3,FALSE)</f>
        <v>Production worker</v>
      </c>
      <c r="R145" s="15"/>
      <c r="S145" s="17">
        <f>VLOOKUP(P145,functions!$A$2:$H$69,8,FALSE)</f>
        <v>2</v>
      </c>
      <c r="T145" s="17">
        <f t="shared" ca="1" si="22"/>
        <v>6</v>
      </c>
      <c r="U145" s="18">
        <f ca="1">VLOOKUP(T145,'salary scales'!$A$1:$F$10,S145+1,FALSE)</f>
        <v>1939.17</v>
      </c>
      <c r="V145" s="23">
        <f>VLOOKUP(P145,functions!$A$2:$H$69,5,FALSE)</f>
        <v>1.00064</v>
      </c>
      <c r="X145" s="18">
        <f t="shared" ca="1" si="23"/>
        <v>1940.4110688000001</v>
      </c>
      <c r="Y145" s="18">
        <f t="shared" ca="1" si="24"/>
        <v>155.232885504</v>
      </c>
      <c r="Z145" s="18">
        <f t="shared" ca="1" si="26"/>
        <v>995.87124999999992</v>
      </c>
      <c r="AA145" s="18">
        <f t="shared" ca="1" si="27"/>
        <v>150.38185783200001</v>
      </c>
      <c r="AB145" s="18">
        <f t="shared" ca="1" si="28"/>
        <v>32.986988169600004</v>
      </c>
      <c r="AC145" s="18">
        <f t="shared" ca="1" si="29"/>
        <v>43.465207941119999</v>
      </c>
      <c r="AD145" s="18">
        <f t="shared" ca="1" si="30"/>
        <v>90.229114699199997</v>
      </c>
      <c r="AE145" s="18">
        <f t="shared" ca="1" si="31"/>
        <v>10.478219771520001</v>
      </c>
      <c r="AF145" s="18">
        <f t="shared" ca="1" si="32"/>
        <v>83.745562880000023</v>
      </c>
      <c r="AG145" t="str">
        <f t="shared" si="25"/>
        <v/>
      </c>
    </row>
    <row r="146" spans="1:33" x14ac:dyDescent="0.3">
      <c r="A146" s="2" t="s">
        <v>141</v>
      </c>
      <c r="B146" t="s">
        <v>818</v>
      </c>
      <c r="D146" t="s">
        <v>555</v>
      </c>
      <c r="E146" s="1" t="s">
        <v>410</v>
      </c>
      <c r="F146" s="1" t="s">
        <v>465</v>
      </c>
      <c r="G146" s="7">
        <v>25284</v>
      </c>
      <c r="H146" s="7">
        <v>40181</v>
      </c>
      <c r="I146" s="1" t="s">
        <v>1081</v>
      </c>
      <c r="M146" s="6" t="s">
        <v>1281</v>
      </c>
      <c r="N146" s="6" t="s">
        <v>1278</v>
      </c>
      <c r="O146" s="6" t="s">
        <v>1278</v>
      </c>
      <c r="P146" s="12" t="s">
        <v>1035</v>
      </c>
      <c r="Q146" s="15" t="str">
        <f>VLOOKUP(P146,functions!$A$2:$H$69,3,FALSE)</f>
        <v>Laboratory technician</v>
      </c>
      <c r="R146" s="15"/>
      <c r="S146" s="17">
        <f>VLOOKUP(P146,functions!$A$2:$H$69,8,FALSE)</f>
        <v>3</v>
      </c>
      <c r="T146" s="17">
        <f t="shared" ca="1" si="22"/>
        <v>8</v>
      </c>
      <c r="U146" s="18">
        <f ca="1">VLOOKUP(T146,'salary scales'!$A$1:$F$10,S146+1,FALSE)</f>
        <v>2124.06</v>
      </c>
      <c r="V146" s="23">
        <f>VLOOKUP(P146,functions!$A$2:$H$69,5,FALSE)</f>
        <v>1</v>
      </c>
      <c r="X146" s="18">
        <f t="shared" ca="1" si="23"/>
        <v>2124.06</v>
      </c>
      <c r="Y146" s="18">
        <f t="shared" ca="1" si="24"/>
        <v>169.9248</v>
      </c>
      <c r="Z146" s="18">
        <f t="shared" ca="1" si="26"/>
        <v>995.87124999999992</v>
      </c>
      <c r="AA146" s="18">
        <f t="shared" ca="1" si="27"/>
        <v>164.61464999999998</v>
      </c>
      <c r="AB146" s="18">
        <f t="shared" ca="1" si="28"/>
        <v>36.109020000000001</v>
      </c>
      <c r="AC146" s="18">
        <f t="shared" ca="1" si="29"/>
        <v>47.578944</v>
      </c>
      <c r="AD146" s="18">
        <f t="shared" ca="1" si="30"/>
        <v>98.768789999999996</v>
      </c>
      <c r="AE146" s="18">
        <f t="shared" ca="1" si="31"/>
        <v>11.469924000000001</v>
      </c>
      <c r="AF146" s="18">
        <f t="shared" ca="1" si="32"/>
        <v>102.181</v>
      </c>
      <c r="AG146" t="str">
        <f t="shared" si="25"/>
        <v/>
      </c>
    </row>
    <row r="147" spans="1:33" x14ac:dyDescent="0.3">
      <c r="A147" s="2" t="s">
        <v>142</v>
      </c>
      <c r="B147" t="s">
        <v>820</v>
      </c>
      <c r="C147" t="s">
        <v>821</v>
      </c>
      <c r="D147" t="s">
        <v>556</v>
      </c>
      <c r="E147" s="1" t="s">
        <v>410</v>
      </c>
      <c r="F147" s="1" t="s">
        <v>465</v>
      </c>
      <c r="G147" s="7">
        <v>26712</v>
      </c>
      <c r="H147" s="7">
        <v>40022</v>
      </c>
      <c r="I147" s="1" t="s">
        <v>1081</v>
      </c>
      <c r="M147" s="6" t="s">
        <v>1281</v>
      </c>
      <c r="N147" s="6" t="s">
        <v>1435</v>
      </c>
      <c r="O147" s="6" t="s">
        <v>1446</v>
      </c>
      <c r="P147" s="12" t="s">
        <v>1052</v>
      </c>
      <c r="Q147" s="15" t="str">
        <f>VLOOKUP(P147,functions!$A$2:$H$69,3,FALSE)</f>
        <v>Team leader</v>
      </c>
      <c r="R147" s="15" t="s">
        <v>1083</v>
      </c>
      <c r="S147" s="17">
        <f>VLOOKUP(P147,functions!$A$2:$H$69,8,FALSE)</f>
        <v>3</v>
      </c>
      <c r="T147" s="17">
        <f t="shared" ca="1" si="22"/>
        <v>9</v>
      </c>
      <c r="U147" s="18">
        <f ca="1">VLOOKUP(T147,'salary scales'!$A$1:$F$10,S147+1,FALSE)</f>
        <v>2124.06</v>
      </c>
      <c r="V147" s="23">
        <f>VLOOKUP(P147,functions!$A$2:$H$69,5,FALSE)</f>
        <v>1.00064</v>
      </c>
      <c r="X147" s="18">
        <f t="shared" ca="1" si="23"/>
        <v>2125.4193983999999</v>
      </c>
      <c r="Y147" s="18">
        <f t="shared" ca="1" si="24"/>
        <v>170.033551872</v>
      </c>
      <c r="Z147" s="18">
        <f t="shared" ca="1" si="26"/>
        <v>995.87124999999992</v>
      </c>
      <c r="AA147" s="18">
        <f t="shared" ca="1" si="27"/>
        <v>164.72000337599999</v>
      </c>
      <c r="AB147" s="18">
        <f t="shared" ca="1" si="28"/>
        <v>36.132129772799999</v>
      </c>
      <c r="AC147" s="18">
        <f t="shared" ca="1" si="29"/>
        <v>47.609394524159995</v>
      </c>
      <c r="AD147" s="18">
        <f t="shared" ca="1" si="30"/>
        <v>98.832002025599991</v>
      </c>
      <c r="AE147" s="18">
        <f t="shared" ca="1" si="31"/>
        <v>11.47726475136</v>
      </c>
      <c r="AF147" s="18">
        <f t="shared" ca="1" si="32"/>
        <v>102.24639583999999</v>
      </c>
      <c r="AG147" t="str">
        <f t="shared" si="25"/>
        <v/>
      </c>
    </row>
    <row r="148" spans="1:33" x14ac:dyDescent="0.3">
      <c r="A148" s="2" t="s">
        <v>143</v>
      </c>
      <c r="B148" t="s">
        <v>820</v>
      </c>
      <c r="C148" t="s">
        <v>821</v>
      </c>
      <c r="D148" t="s">
        <v>470</v>
      </c>
      <c r="E148" s="1" t="s">
        <v>410</v>
      </c>
      <c r="F148" s="1" t="s">
        <v>465</v>
      </c>
      <c r="G148" s="7">
        <v>28361</v>
      </c>
      <c r="H148" s="7">
        <v>40725</v>
      </c>
      <c r="I148" s="1" t="s">
        <v>1081</v>
      </c>
      <c r="J148" s="47">
        <v>5</v>
      </c>
      <c r="K148" s="47">
        <v>2</v>
      </c>
      <c r="L148" s="49" t="s">
        <v>1424</v>
      </c>
      <c r="M148" s="6" t="s">
        <v>1281</v>
      </c>
      <c r="N148" s="6" t="s">
        <v>1403</v>
      </c>
      <c r="O148" s="6" t="s">
        <v>1284</v>
      </c>
      <c r="P148" s="12" t="s">
        <v>1001</v>
      </c>
      <c r="Q148" s="15" t="str">
        <f>VLOOKUP(P148,functions!$A$2:$H$69,3,FALSE)</f>
        <v>Secretary</v>
      </c>
      <c r="R148" s="15" t="s">
        <v>1082</v>
      </c>
      <c r="S148" s="17">
        <f>VLOOKUP(P148,functions!$A$2:$H$69,8,FALSE)</f>
        <v>2</v>
      </c>
      <c r="T148" s="17">
        <f t="shared" ca="1" si="22"/>
        <v>7</v>
      </c>
      <c r="U148" s="18">
        <f ca="1">VLOOKUP(T148,'salary scales'!$A$1:$F$10,S148+1,FALSE)</f>
        <v>1939.17</v>
      </c>
      <c r="V148" s="23">
        <f>VLOOKUP(P148,functions!$A$2:$H$69,5,FALSE)</f>
        <v>0.6</v>
      </c>
      <c r="X148" s="18">
        <f t="shared" ca="1" si="23"/>
        <v>1163.502</v>
      </c>
      <c r="Y148" s="18">
        <f t="shared" ca="1" si="24"/>
        <v>93.080159999999992</v>
      </c>
      <c r="Z148" s="18">
        <f t="shared" ca="1" si="26"/>
        <v>995.87124999999992</v>
      </c>
      <c r="AA148" s="18">
        <f t="shared" ca="1" si="27"/>
        <v>90.171404999999993</v>
      </c>
      <c r="AB148" s="18">
        <f t="shared" ca="1" si="28"/>
        <v>19.779534000000002</v>
      </c>
      <c r="AC148" s="18">
        <f t="shared" ca="1" si="29"/>
        <v>26.062444799999998</v>
      </c>
      <c r="AD148" s="18">
        <f t="shared" ca="1" si="30"/>
        <v>54.102843</v>
      </c>
      <c r="AE148" s="18">
        <f t="shared" ca="1" si="31"/>
        <v>6.2829107999999998</v>
      </c>
      <c r="AF148" s="18">
        <f t="shared" ca="1" si="32"/>
        <v>50.215199999999996</v>
      </c>
      <c r="AG148" t="str">
        <f t="shared" si="25"/>
        <v/>
      </c>
    </row>
    <row r="149" spans="1:33" x14ac:dyDescent="0.3">
      <c r="A149" s="2" t="s">
        <v>144</v>
      </c>
      <c r="B149" t="s">
        <v>819</v>
      </c>
      <c r="D149" t="s">
        <v>469</v>
      </c>
      <c r="E149" s="1" t="s">
        <v>410</v>
      </c>
      <c r="F149" s="1" t="s">
        <v>468</v>
      </c>
      <c r="G149" s="7">
        <v>33117</v>
      </c>
      <c r="H149" s="7">
        <v>41217</v>
      </c>
      <c r="I149" s="1" t="s">
        <v>1081</v>
      </c>
      <c r="J149" s="47">
        <v>1</v>
      </c>
      <c r="K149" s="47">
        <v>1</v>
      </c>
      <c r="L149" s="49" t="s">
        <v>1422</v>
      </c>
      <c r="M149" s="6" t="s">
        <v>1281</v>
      </c>
      <c r="N149" s="6" t="s">
        <v>1435</v>
      </c>
      <c r="O149" s="6" t="s">
        <v>1446</v>
      </c>
      <c r="P149" s="12" t="s">
        <v>1053</v>
      </c>
      <c r="Q149" s="15" t="str">
        <f>VLOOKUP(P149,functions!$A$2:$H$69,3,FALSE)</f>
        <v>Production worker</v>
      </c>
      <c r="R149" s="15"/>
      <c r="S149" s="17">
        <f>VLOOKUP(P149,functions!$A$2:$H$69,8,FALSE)</f>
        <v>2</v>
      </c>
      <c r="T149" s="17">
        <f t="shared" ca="1" si="22"/>
        <v>6</v>
      </c>
      <c r="U149" s="18">
        <f ca="1">VLOOKUP(T149,'salary scales'!$A$1:$F$10,S149+1,FALSE)</f>
        <v>1939.17</v>
      </c>
      <c r="V149" s="23">
        <f>VLOOKUP(P149,functions!$A$2:$H$69,5,FALSE)</f>
        <v>1.00064</v>
      </c>
      <c r="X149" s="18">
        <f t="shared" ca="1" si="23"/>
        <v>1940.4110688000001</v>
      </c>
      <c r="Y149" s="18">
        <f t="shared" ca="1" si="24"/>
        <v>155.232885504</v>
      </c>
      <c r="Z149" s="18">
        <f t="shared" ca="1" si="26"/>
        <v>995.87124999999992</v>
      </c>
      <c r="AA149" s="18">
        <f t="shared" ca="1" si="27"/>
        <v>150.38185783200001</v>
      </c>
      <c r="AB149" s="18">
        <f t="shared" ca="1" si="28"/>
        <v>32.986988169600004</v>
      </c>
      <c r="AC149" s="18">
        <f t="shared" ca="1" si="29"/>
        <v>43.465207941119999</v>
      </c>
      <c r="AD149" s="18">
        <f t="shared" ca="1" si="30"/>
        <v>90.229114699199997</v>
      </c>
      <c r="AE149" s="18">
        <f t="shared" ca="1" si="31"/>
        <v>10.478219771520001</v>
      </c>
      <c r="AF149" s="18">
        <f t="shared" ca="1" si="32"/>
        <v>83.745562880000023</v>
      </c>
      <c r="AG149" t="str">
        <f t="shared" si="25"/>
        <v/>
      </c>
    </row>
    <row r="150" spans="1:33" x14ac:dyDescent="0.3">
      <c r="A150" s="2" t="s">
        <v>145</v>
      </c>
      <c r="B150" t="s">
        <v>819</v>
      </c>
      <c r="D150" t="s">
        <v>556</v>
      </c>
      <c r="E150" s="1" t="s">
        <v>410</v>
      </c>
      <c r="F150" s="1" t="s">
        <v>465</v>
      </c>
      <c r="G150" s="7">
        <v>33523</v>
      </c>
      <c r="H150" s="7">
        <v>40628</v>
      </c>
      <c r="I150" s="1" t="s">
        <v>1081</v>
      </c>
      <c r="J150" s="47">
        <v>3</v>
      </c>
      <c r="K150" s="47">
        <v>1</v>
      </c>
      <c r="L150" s="49" t="s">
        <v>1422</v>
      </c>
      <c r="M150" s="6" t="s">
        <v>1281</v>
      </c>
      <c r="N150" s="6" t="s">
        <v>1335</v>
      </c>
      <c r="O150" s="6" t="s">
        <v>1453</v>
      </c>
      <c r="P150" s="12" t="s">
        <v>1019</v>
      </c>
      <c r="Q150" s="15" t="str">
        <f>VLOOKUP(P150,functions!$A$2:$H$69,3,FALSE)</f>
        <v>Sales employee field service</v>
      </c>
      <c r="R150" s="15"/>
      <c r="S150" s="17">
        <f>VLOOKUP(P150,functions!$A$2:$H$69,8,FALSE)</f>
        <v>3</v>
      </c>
      <c r="T150" s="17">
        <f t="shared" ca="1" si="22"/>
        <v>7</v>
      </c>
      <c r="U150" s="18">
        <f ca="1">VLOOKUP(T150,'salary scales'!$A$1:$F$10,S150+1,FALSE)</f>
        <v>2074.52</v>
      </c>
      <c r="V150" s="23">
        <f>VLOOKUP(P150,functions!$A$2:$H$69,5,FALSE)</f>
        <v>1</v>
      </c>
      <c r="X150" s="18">
        <f t="shared" ca="1" si="23"/>
        <v>2074.52</v>
      </c>
      <c r="Y150" s="18">
        <f t="shared" ca="1" si="24"/>
        <v>165.9616</v>
      </c>
      <c r="Z150" s="18">
        <f t="shared" ca="1" si="26"/>
        <v>995.87124999999992</v>
      </c>
      <c r="AA150" s="18">
        <f t="shared" ca="1" si="27"/>
        <v>160.77529999999999</v>
      </c>
      <c r="AB150" s="18">
        <f t="shared" ca="1" si="28"/>
        <v>35.266840000000002</v>
      </c>
      <c r="AC150" s="18">
        <f t="shared" ca="1" si="29"/>
        <v>46.469248</v>
      </c>
      <c r="AD150" s="18">
        <f t="shared" ca="1" si="30"/>
        <v>96.465180000000004</v>
      </c>
      <c r="AE150" s="18">
        <f t="shared" ca="1" si="31"/>
        <v>11.202408</v>
      </c>
      <c r="AF150" s="18">
        <f t="shared" ca="1" si="32"/>
        <v>97.227000000000004</v>
      </c>
      <c r="AG150" t="str">
        <f t="shared" si="25"/>
        <v/>
      </c>
    </row>
    <row r="151" spans="1:33" x14ac:dyDescent="0.3">
      <c r="A151" s="2" t="s">
        <v>146</v>
      </c>
      <c r="B151" t="s">
        <v>819</v>
      </c>
      <c r="D151" t="s">
        <v>556</v>
      </c>
      <c r="E151" s="1" t="s">
        <v>410</v>
      </c>
      <c r="F151" s="1" t="s">
        <v>465</v>
      </c>
      <c r="G151" s="7">
        <v>30839</v>
      </c>
      <c r="H151" s="7">
        <v>41469</v>
      </c>
      <c r="I151" s="1" t="s">
        <v>1081</v>
      </c>
      <c r="M151" s="6" t="s">
        <v>1281</v>
      </c>
      <c r="N151" s="6" t="s">
        <v>1334</v>
      </c>
      <c r="O151" s="6" t="s">
        <v>1458</v>
      </c>
      <c r="P151" s="12" t="s">
        <v>1029</v>
      </c>
      <c r="Q151" s="15" t="str">
        <f>VLOOKUP(P151,functions!$A$2:$H$69,3,FALSE)</f>
        <v>Purchaser packaging</v>
      </c>
      <c r="R151" s="15"/>
      <c r="S151" s="17">
        <f>VLOOKUP(P151,functions!$A$2:$H$69,8,FALSE)</f>
        <v>2</v>
      </c>
      <c r="T151" s="17">
        <f t="shared" ca="1" si="22"/>
        <v>5</v>
      </c>
      <c r="U151" s="18">
        <f ca="1">VLOOKUP(T151,'salary scales'!$A$1:$F$10,S151+1,FALSE)</f>
        <v>1899.07</v>
      </c>
      <c r="V151" s="23">
        <f>VLOOKUP(P151,functions!$A$2:$H$69,5,FALSE)</f>
        <v>1</v>
      </c>
      <c r="X151" s="18">
        <f t="shared" ca="1" si="23"/>
        <v>1899.07</v>
      </c>
      <c r="Y151" s="18">
        <f t="shared" ca="1" si="24"/>
        <v>151.9256</v>
      </c>
      <c r="Z151" s="18">
        <f t="shared" ca="1" si="26"/>
        <v>995.87124999999992</v>
      </c>
      <c r="AA151" s="18">
        <f t="shared" ca="1" si="27"/>
        <v>147.17792499999999</v>
      </c>
      <c r="AB151" s="18">
        <f t="shared" ca="1" si="28"/>
        <v>32.284190000000002</v>
      </c>
      <c r="AC151" s="18">
        <f t="shared" ca="1" si="29"/>
        <v>42.539167999999997</v>
      </c>
      <c r="AD151" s="18">
        <f t="shared" ca="1" si="30"/>
        <v>88.306754999999995</v>
      </c>
      <c r="AE151" s="18">
        <f t="shared" ca="1" si="31"/>
        <v>10.254977999999999</v>
      </c>
      <c r="AF151" s="18">
        <f t="shared" ca="1" si="32"/>
        <v>79.682000000000002</v>
      </c>
      <c r="AG151" t="str">
        <f t="shared" si="25"/>
        <v/>
      </c>
    </row>
    <row r="152" spans="1:33" x14ac:dyDescent="0.3">
      <c r="A152" s="2" t="s">
        <v>147</v>
      </c>
      <c r="B152" t="s">
        <v>822</v>
      </c>
      <c r="D152" t="s">
        <v>700</v>
      </c>
      <c r="E152" s="1" t="s">
        <v>1467</v>
      </c>
      <c r="F152" s="1" t="s">
        <v>465</v>
      </c>
      <c r="G152" s="7">
        <v>32052</v>
      </c>
      <c r="H152" s="7">
        <v>41275</v>
      </c>
      <c r="I152" s="1" t="s">
        <v>1081</v>
      </c>
      <c r="J152" s="47">
        <v>3</v>
      </c>
      <c r="K152" s="47">
        <v>1</v>
      </c>
      <c r="L152" s="49" t="s">
        <v>1423</v>
      </c>
      <c r="M152" s="6" t="s">
        <v>1283</v>
      </c>
      <c r="N152" s="6" t="s">
        <v>1440</v>
      </c>
      <c r="O152" s="6" t="s">
        <v>1464</v>
      </c>
      <c r="P152" s="12" t="s">
        <v>1051</v>
      </c>
      <c r="Q152" s="15" t="str">
        <f>VLOOKUP(P152,functions!$A$2:$H$69,3,FALSE)</f>
        <v>Planner</v>
      </c>
      <c r="R152" s="15" t="s">
        <v>1082</v>
      </c>
      <c r="S152" s="17">
        <f>VLOOKUP(P152,functions!$A$2:$H$69,8,FALSE)</f>
        <v>3</v>
      </c>
      <c r="T152" s="17">
        <f t="shared" ca="1" si="22"/>
        <v>5</v>
      </c>
      <c r="U152" s="18">
        <f ca="1">VLOOKUP(T152,'salary scales'!$A$1:$F$10,S152+1,FALSE)</f>
        <v>1975.67</v>
      </c>
      <c r="V152" s="23">
        <f>VLOOKUP(P152,functions!$A$2:$H$69,5,FALSE)</f>
        <v>1</v>
      </c>
      <c r="X152" s="18">
        <f t="shared" ca="1" si="23"/>
        <v>1975.67</v>
      </c>
      <c r="Y152" s="18">
        <f t="shared" ca="1" si="24"/>
        <v>158.05360000000002</v>
      </c>
      <c r="Z152" s="18">
        <f t="shared" ca="1" si="26"/>
        <v>995.87124999999992</v>
      </c>
      <c r="AA152" s="18">
        <f t="shared" ca="1" si="27"/>
        <v>153.11442500000001</v>
      </c>
      <c r="AB152" s="18">
        <f t="shared" ca="1" si="28"/>
        <v>33.586390000000002</v>
      </c>
      <c r="AC152" s="18">
        <f t="shared" ca="1" si="29"/>
        <v>44.255008000000004</v>
      </c>
      <c r="AD152" s="18">
        <f t="shared" ca="1" si="30"/>
        <v>91.868655000000004</v>
      </c>
      <c r="AE152" s="18">
        <f t="shared" ca="1" si="31"/>
        <v>10.668618</v>
      </c>
      <c r="AF152" s="18">
        <f t="shared" ca="1" si="32"/>
        <v>87.342000000000013</v>
      </c>
      <c r="AG152" t="str">
        <f t="shared" si="25"/>
        <v/>
      </c>
    </row>
    <row r="153" spans="1:33" x14ac:dyDescent="0.3">
      <c r="A153" s="2" t="s">
        <v>148</v>
      </c>
      <c r="B153" t="s">
        <v>822</v>
      </c>
      <c r="D153" t="s">
        <v>557</v>
      </c>
      <c r="E153" s="1" t="s">
        <v>410</v>
      </c>
      <c r="F153" s="1" t="s">
        <v>465</v>
      </c>
      <c r="G153" s="7">
        <v>30240</v>
      </c>
      <c r="H153" s="7">
        <v>39351</v>
      </c>
      <c r="I153" s="1" t="s">
        <v>1081</v>
      </c>
      <c r="M153" s="6" t="s">
        <v>1283</v>
      </c>
      <c r="N153" s="6" t="s">
        <v>1439</v>
      </c>
      <c r="O153" s="6" t="s">
        <v>1449</v>
      </c>
      <c r="P153" s="12" t="s">
        <v>1057</v>
      </c>
      <c r="Q153" s="15" t="str">
        <f>VLOOKUP(P153,functions!$A$2:$H$69,3,FALSE)</f>
        <v>Forklift driver</v>
      </c>
      <c r="R153" s="15"/>
      <c r="S153" s="17">
        <f>VLOOKUP(P153,functions!$A$2:$H$69,8,FALSE)</f>
        <v>2</v>
      </c>
      <c r="T153" s="17">
        <f t="shared" ca="1" si="22"/>
        <v>11</v>
      </c>
      <c r="U153" s="18" t="e">
        <f ca="1">VLOOKUP(T153,'salary scales'!$A$1:$F$10,S153+1,FALSE)</f>
        <v>#N/A</v>
      </c>
      <c r="V153" s="23">
        <f>VLOOKUP(P153,functions!$A$2:$H$69,5,FALSE)</f>
        <v>1</v>
      </c>
      <c r="X153" s="18" t="e">
        <f t="shared" ca="1" si="23"/>
        <v>#N/A</v>
      </c>
      <c r="Y153" s="18" t="e">
        <f t="shared" ca="1" si="24"/>
        <v>#N/A</v>
      </c>
      <c r="Z153" s="18" t="e">
        <f t="shared" ca="1" si="26"/>
        <v>#N/A</v>
      </c>
      <c r="AA153" s="18" t="e">
        <f t="shared" ca="1" si="27"/>
        <v>#N/A</v>
      </c>
      <c r="AB153" s="18" t="e">
        <f t="shared" ca="1" si="28"/>
        <v>#N/A</v>
      </c>
      <c r="AC153" s="18" t="e">
        <f t="shared" ca="1" si="29"/>
        <v>#N/A</v>
      </c>
      <c r="AD153" s="18" t="e">
        <f t="shared" ca="1" si="30"/>
        <v>#N/A</v>
      </c>
      <c r="AE153" s="18" t="e">
        <f t="shared" ca="1" si="31"/>
        <v>#N/A</v>
      </c>
      <c r="AF153" s="18" t="e">
        <f t="shared" ca="1" si="32"/>
        <v>#N/A</v>
      </c>
      <c r="AG153" t="str">
        <f t="shared" si="25"/>
        <v/>
      </c>
    </row>
    <row r="154" spans="1:33" x14ac:dyDescent="0.3">
      <c r="A154" s="2" t="s">
        <v>149</v>
      </c>
      <c r="B154" t="s">
        <v>823</v>
      </c>
      <c r="D154" t="s">
        <v>701</v>
      </c>
      <c r="E154" s="1" t="s">
        <v>1467</v>
      </c>
      <c r="F154" s="1" t="s">
        <v>465</v>
      </c>
      <c r="G154" s="7">
        <v>32518</v>
      </c>
      <c r="H154" s="7">
        <v>41197</v>
      </c>
      <c r="I154" s="1" t="s">
        <v>1081</v>
      </c>
      <c r="J154" s="47">
        <v>60</v>
      </c>
      <c r="K154" s="47">
        <v>3</v>
      </c>
      <c r="L154" s="49" t="s">
        <v>1422</v>
      </c>
      <c r="M154" s="6" t="s">
        <v>1283</v>
      </c>
      <c r="N154" s="6" t="s">
        <v>1405</v>
      </c>
      <c r="O154" s="6" t="s">
        <v>1444</v>
      </c>
      <c r="P154" s="12" t="s">
        <v>1078</v>
      </c>
      <c r="Q154" s="15" t="str">
        <f>VLOOKUP(P154,functions!$A$2:$H$69,3,FALSE)</f>
        <v>Receptionist</v>
      </c>
      <c r="R154" s="15"/>
      <c r="S154" s="17">
        <f>VLOOKUP(P154,functions!$A$2:$H$69,8,FALSE)</f>
        <v>2</v>
      </c>
      <c r="T154" s="17">
        <f t="shared" ca="1" si="22"/>
        <v>6</v>
      </c>
      <c r="U154" s="18">
        <f ca="1">VLOOKUP(T154,'salary scales'!$A$1:$F$10,S154+1,FALSE)</f>
        <v>1939.17</v>
      </c>
      <c r="V154" s="23">
        <f>VLOOKUP(P154,functions!$A$2:$H$69,5,FALSE)</f>
        <v>0.8</v>
      </c>
      <c r="X154" s="18">
        <f t="shared" ca="1" si="23"/>
        <v>1551.3360000000002</v>
      </c>
      <c r="Y154" s="18">
        <f t="shared" ca="1" si="24"/>
        <v>124.10688000000002</v>
      </c>
      <c r="Z154" s="18">
        <f t="shared" ca="1" si="26"/>
        <v>995.87124999999992</v>
      </c>
      <c r="AA154" s="18">
        <f t="shared" ca="1" si="27"/>
        <v>120.22854000000002</v>
      </c>
      <c r="AB154" s="18">
        <f t="shared" ca="1" si="28"/>
        <v>26.372712000000007</v>
      </c>
      <c r="AC154" s="18">
        <f t="shared" ca="1" si="29"/>
        <v>34.749926400000007</v>
      </c>
      <c r="AD154" s="18">
        <f t="shared" ca="1" si="30"/>
        <v>72.137124000000014</v>
      </c>
      <c r="AE154" s="18">
        <f t="shared" ca="1" si="31"/>
        <v>8.3772144000000015</v>
      </c>
      <c r="AF154" s="18">
        <f t="shared" ca="1" si="32"/>
        <v>66.953600000000023</v>
      </c>
      <c r="AG154" t="str">
        <f t="shared" si="25"/>
        <v/>
      </c>
    </row>
    <row r="155" spans="1:33" x14ac:dyDescent="0.3">
      <c r="A155" s="2" t="s">
        <v>150</v>
      </c>
      <c r="B155" t="s">
        <v>823</v>
      </c>
      <c r="D155" t="s">
        <v>558</v>
      </c>
      <c r="E155" s="1" t="s">
        <v>410</v>
      </c>
      <c r="F155" s="1" t="s">
        <v>465</v>
      </c>
      <c r="G155" s="7">
        <v>34881</v>
      </c>
      <c r="H155" s="7">
        <v>41606</v>
      </c>
      <c r="I155" s="1" t="s">
        <v>1081</v>
      </c>
      <c r="M155" s="6" t="s">
        <v>1281</v>
      </c>
      <c r="N155" s="6" t="s">
        <v>1435</v>
      </c>
      <c r="O155" s="6" t="s">
        <v>1446</v>
      </c>
      <c r="P155" s="12" t="s">
        <v>1053</v>
      </c>
      <c r="Q155" s="15" t="str">
        <f>VLOOKUP(P155,functions!$A$2:$H$69,3,FALSE)</f>
        <v>Production worker</v>
      </c>
      <c r="R155" s="15"/>
      <c r="S155" s="17">
        <f>VLOOKUP(P155,functions!$A$2:$H$69,8,FALSE)</f>
        <v>2</v>
      </c>
      <c r="T155" s="17">
        <f t="shared" ca="1" si="22"/>
        <v>5</v>
      </c>
      <c r="U155" s="18">
        <f ca="1">VLOOKUP(T155,'salary scales'!$A$1:$F$10,S155+1,FALSE)</f>
        <v>1899.07</v>
      </c>
      <c r="V155" s="23">
        <f>VLOOKUP(P155,functions!$A$2:$H$69,5,FALSE)</f>
        <v>1.00064</v>
      </c>
      <c r="X155" s="18">
        <f t="shared" ca="1" si="23"/>
        <v>1900.2854047999999</v>
      </c>
      <c r="Y155" s="18">
        <f t="shared" ca="1" si="24"/>
        <v>152.022832384</v>
      </c>
      <c r="Z155" s="18">
        <f t="shared" ca="1" si="26"/>
        <v>995.87124999999992</v>
      </c>
      <c r="AA155" s="18">
        <f t="shared" ca="1" si="27"/>
        <v>147.27211887199999</v>
      </c>
      <c r="AB155" s="18">
        <f t="shared" ca="1" si="28"/>
        <v>32.304851881600001</v>
      </c>
      <c r="AC155" s="18">
        <f t="shared" ca="1" si="29"/>
        <v>42.566393067519996</v>
      </c>
      <c r="AD155" s="18">
        <f t="shared" ca="1" si="30"/>
        <v>88.363271323199996</v>
      </c>
      <c r="AE155" s="18">
        <f t="shared" ca="1" si="31"/>
        <v>10.261541185920001</v>
      </c>
      <c r="AF155" s="18">
        <f t="shared" ca="1" si="32"/>
        <v>79.732996479999997</v>
      </c>
      <c r="AG155" t="str">
        <f t="shared" si="25"/>
        <v/>
      </c>
    </row>
    <row r="156" spans="1:33" x14ac:dyDescent="0.3">
      <c r="A156" s="2" t="s">
        <v>151</v>
      </c>
      <c r="B156" t="s">
        <v>895</v>
      </c>
      <c r="C156" t="s">
        <v>743</v>
      </c>
      <c r="D156" t="s">
        <v>497</v>
      </c>
      <c r="E156" s="1" t="s">
        <v>410</v>
      </c>
      <c r="F156" s="1" t="s">
        <v>465</v>
      </c>
      <c r="G156" s="7">
        <v>27406</v>
      </c>
      <c r="H156" s="7">
        <v>40475</v>
      </c>
      <c r="I156" s="1" t="s">
        <v>1420</v>
      </c>
      <c r="J156" s="47">
        <v>6</v>
      </c>
      <c r="K156" s="47">
        <v>2</v>
      </c>
      <c r="L156" s="49" t="s">
        <v>1422</v>
      </c>
      <c r="M156" s="6" t="s">
        <v>1281</v>
      </c>
      <c r="N156" s="6" t="s">
        <v>1335</v>
      </c>
      <c r="O156" s="6" t="s">
        <v>1046</v>
      </c>
      <c r="P156" s="12" t="s">
        <v>1024</v>
      </c>
      <c r="Q156" s="15" t="str">
        <f>VLOOKUP(P156,functions!$A$2:$H$69,3,FALSE)</f>
        <v>Team leader marketing</v>
      </c>
      <c r="R156" s="15"/>
      <c r="S156" s="17">
        <f>VLOOKUP(P156,functions!$A$2:$H$69,8,FALSE)</f>
        <v>3</v>
      </c>
      <c r="T156" s="17">
        <f t="shared" ca="1" si="22"/>
        <v>8</v>
      </c>
      <c r="U156" s="18">
        <f ca="1">VLOOKUP(T156,'salary scales'!$A$1:$F$10,S156+1,FALSE)</f>
        <v>2124.06</v>
      </c>
      <c r="V156" s="23">
        <f>VLOOKUP(P156,functions!$A$2:$H$69,5,FALSE)</f>
        <v>1</v>
      </c>
      <c r="X156" s="18">
        <f t="shared" ca="1" si="23"/>
        <v>2124.06</v>
      </c>
      <c r="Y156" s="18">
        <f t="shared" ca="1" si="24"/>
        <v>169.9248</v>
      </c>
      <c r="Z156" s="18">
        <f t="shared" ca="1" si="26"/>
        <v>995.87124999999992</v>
      </c>
      <c r="AA156" s="18">
        <f t="shared" ca="1" si="27"/>
        <v>164.61464999999998</v>
      </c>
      <c r="AB156" s="18">
        <f t="shared" ca="1" si="28"/>
        <v>36.109020000000001</v>
      </c>
      <c r="AC156" s="18">
        <f t="shared" ca="1" si="29"/>
        <v>47.578944</v>
      </c>
      <c r="AD156" s="18">
        <f t="shared" ca="1" si="30"/>
        <v>98.768789999999996</v>
      </c>
      <c r="AE156" s="18">
        <f t="shared" ca="1" si="31"/>
        <v>11.469924000000001</v>
      </c>
      <c r="AF156" s="18">
        <f t="shared" ca="1" si="32"/>
        <v>102.181</v>
      </c>
      <c r="AG156" t="str">
        <f t="shared" si="25"/>
        <v/>
      </c>
    </row>
    <row r="157" spans="1:33" x14ac:dyDescent="0.3">
      <c r="A157" s="2" t="s">
        <v>152</v>
      </c>
      <c r="B157" t="s">
        <v>895</v>
      </c>
      <c r="C157" t="s">
        <v>743</v>
      </c>
      <c r="D157" t="s">
        <v>498</v>
      </c>
      <c r="E157" s="1" t="s">
        <v>410</v>
      </c>
      <c r="F157" s="1" t="s">
        <v>465</v>
      </c>
      <c r="G157" s="7">
        <v>26479</v>
      </c>
      <c r="H157" s="7">
        <v>41145</v>
      </c>
      <c r="I157" s="1" t="s">
        <v>1081</v>
      </c>
      <c r="M157" s="6" t="s">
        <v>1281</v>
      </c>
      <c r="N157" s="6" t="s">
        <v>1405</v>
      </c>
      <c r="O157" s="6" t="s">
        <v>1447</v>
      </c>
      <c r="P157" s="12" t="s">
        <v>1070</v>
      </c>
      <c r="Q157" s="15" t="str">
        <f>VLOOKUP(P157,functions!$A$2:$H$69,3,FALSE)</f>
        <v>Employee Technical Service</v>
      </c>
      <c r="R157" s="15"/>
      <c r="S157" s="17">
        <f>VLOOKUP(P157,functions!$A$2:$H$69,8,FALSE)</f>
        <v>2</v>
      </c>
      <c r="T157" s="17">
        <f t="shared" ca="1" si="22"/>
        <v>6</v>
      </c>
      <c r="U157" s="18">
        <f ca="1">VLOOKUP(T157,'salary scales'!$A$1:$F$10,S157+1,FALSE)</f>
        <v>1939.17</v>
      </c>
      <c r="V157" s="23">
        <f>VLOOKUP(P157,functions!$A$2:$H$69,5,FALSE)</f>
        <v>1</v>
      </c>
      <c r="X157" s="18">
        <f t="shared" ca="1" si="23"/>
        <v>1939.17</v>
      </c>
      <c r="Y157" s="18">
        <f t="shared" ca="1" si="24"/>
        <v>155.1336</v>
      </c>
      <c r="Z157" s="18">
        <f t="shared" ca="1" si="26"/>
        <v>995.87124999999992</v>
      </c>
      <c r="AA157" s="18">
        <f t="shared" ca="1" si="27"/>
        <v>150.285675</v>
      </c>
      <c r="AB157" s="18">
        <f t="shared" ca="1" si="28"/>
        <v>32.965890000000002</v>
      </c>
      <c r="AC157" s="18">
        <f t="shared" ca="1" si="29"/>
        <v>43.437407999999998</v>
      </c>
      <c r="AD157" s="18">
        <f t="shared" ca="1" si="30"/>
        <v>90.171405000000007</v>
      </c>
      <c r="AE157" s="18">
        <f t="shared" ca="1" si="31"/>
        <v>10.471518000000001</v>
      </c>
      <c r="AF157" s="18">
        <f t="shared" ca="1" si="32"/>
        <v>83.692000000000007</v>
      </c>
      <c r="AG157" t="str">
        <f t="shared" si="25"/>
        <v/>
      </c>
    </row>
    <row r="158" spans="1:33" x14ac:dyDescent="0.3">
      <c r="A158" s="2" t="s">
        <v>153</v>
      </c>
      <c r="B158" t="s">
        <v>895</v>
      </c>
      <c r="C158" t="s">
        <v>743</v>
      </c>
      <c r="D158" t="s">
        <v>609</v>
      </c>
      <c r="E158" s="1" t="s">
        <v>410</v>
      </c>
      <c r="F158" s="1" t="s">
        <v>465</v>
      </c>
      <c r="G158" s="7">
        <v>32174</v>
      </c>
      <c r="H158" s="7">
        <v>39414</v>
      </c>
      <c r="I158" s="1" t="s">
        <v>1081</v>
      </c>
      <c r="J158" s="47">
        <v>3</v>
      </c>
      <c r="K158" s="47">
        <v>1</v>
      </c>
      <c r="L158" s="49" t="s">
        <v>1422</v>
      </c>
      <c r="M158" s="6" t="s">
        <v>1281</v>
      </c>
      <c r="N158" s="6" t="s">
        <v>1435</v>
      </c>
      <c r="O158" s="6" t="s">
        <v>1446</v>
      </c>
      <c r="P158" s="12" t="s">
        <v>1054</v>
      </c>
      <c r="Q158" s="15" t="str">
        <f>VLOOKUP(P158,functions!$A$2:$H$69,3,FALSE)</f>
        <v>Production assistant</v>
      </c>
      <c r="R158" s="15"/>
      <c r="S158" s="17">
        <f>VLOOKUP(P158,functions!$A$2:$H$69,8,FALSE)</f>
        <v>1</v>
      </c>
      <c r="T158" s="17">
        <f t="shared" ca="1" si="22"/>
        <v>11</v>
      </c>
      <c r="U158" s="18" t="e">
        <f ca="1">VLOOKUP(T158,'salary scales'!$A$1:$F$10,S158+1,FALSE)</f>
        <v>#N/A</v>
      </c>
      <c r="V158" s="23">
        <f>VLOOKUP(P158,functions!$A$2:$H$69,5,FALSE)</f>
        <v>1.00064</v>
      </c>
      <c r="X158" s="18" t="e">
        <f t="shared" ca="1" si="23"/>
        <v>#N/A</v>
      </c>
      <c r="Y158" s="18" t="e">
        <f t="shared" ca="1" si="24"/>
        <v>#N/A</v>
      </c>
      <c r="Z158" s="18" t="e">
        <f t="shared" ca="1" si="26"/>
        <v>#N/A</v>
      </c>
      <c r="AA158" s="18" t="e">
        <f t="shared" ca="1" si="27"/>
        <v>#N/A</v>
      </c>
      <c r="AB158" s="18" t="e">
        <f t="shared" ca="1" si="28"/>
        <v>#N/A</v>
      </c>
      <c r="AC158" s="18" t="e">
        <f t="shared" ca="1" si="29"/>
        <v>#N/A</v>
      </c>
      <c r="AD158" s="18" t="e">
        <f t="shared" ca="1" si="30"/>
        <v>#N/A</v>
      </c>
      <c r="AE158" s="18" t="e">
        <f t="shared" ca="1" si="31"/>
        <v>#N/A</v>
      </c>
      <c r="AF158" s="18" t="e">
        <f t="shared" ca="1" si="32"/>
        <v>#N/A</v>
      </c>
      <c r="AG158" t="str">
        <f t="shared" si="25"/>
        <v/>
      </c>
    </row>
    <row r="159" spans="1:33" x14ac:dyDescent="0.3">
      <c r="A159" s="2" t="s">
        <v>154</v>
      </c>
      <c r="B159" t="s">
        <v>978</v>
      </c>
      <c r="D159" t="s">
        <v>622</v>
      </c>
      <c r="E159" s="1" t="s">
        <v>410</v>
      </c>
      <c r="F159" s="1" t="s">
        <v>465</v>
      </c>
      <c r="G159" s="7">
        <v>20570</v>
      </c>
      <c r="H159" s="7">
        <v>39390</v>
      </c>
      <c r="I159" s="1" t="s">
        <v>1081</v>
      </c>
      <c r="J159" s="47">
        <v>1</v>
      </c>
      <c r="K159" s="47">
        <v>1</v>
      </c>
      <c r="L159" s="49" t="s">
        <v>1422</v>
      </c>
      <c r="M159" s="6" t="s">
        <v>1281</v>
      </c>
      <c r="N159" s="6" t="s">
        <v>1435</v>
      </c>
      <c r="O159" s="6" t="s">
        <v>1464</v>
      </c>
      <c r="P159" s="12" t="s">
        <v>1050</v>
      </c>
      <c r="Q159" s="15" t="str">
        <f>VLOOKUP(P159,functions!$A$2:$H$69,3,FALSE)</f>
        <v>Process manager</v>
      </c>
      <c r="R159" s="15"/>
      <c r="S159" s="17">
        <f>VLOOKUP(P159,functions!$A$2:$H$69,8,FALSE)</f>
        <v>4</v>
      </c>
      <c r="T159" s="17">
        <f t="shared" ca="1" si="22"/>
        <v>11</v>
      </c>
      <c r="U159" s="18" t="e">
        <f ca="1">VLOOKUP(T159,'salary scales'!$A$1:$F$10,S159+1,FALSE)</f>
        <v>#N/A</v>
      </c>
      <c r="V159" s="23">
        <f>VLOOKUP(P159,functions!$A$2:$H$69,5,FALSE)</f>
        <v>1</v>
      </c>
      <c r="X159" s="18" t="e">
        <f t="shared" ca="1" si="23"/>
        <v>#N/A</v>
      </c>
      <c r="Y159" s="18" t="e">
        <f t="shared" ca="1" si="24"/>
        <v>#N/A</v>
      </c>
      <c r="Z159" s="18" t="e">
        <f t="shared" ca="1" si="26"/>
        <v>#N/A</v>
      </c>
      <c r="AA159" s="18" t="e">
        <f t="shared" ca="1" si="27"/>
        <v>#N/A</v>
      </c>
      <c r="AB159" s="18" t="e">
        <f t="shared" ca="1" si="28"/>
        <v>#N/A</v>
      </c>
      <c r="AC159" s="18" t="e">
        <f t="shared" ca="1" si="29"/>
        <v>#N/A</v>
      </c>
      <c r="AD159" s="18" t="e">
        <f t="shared" ca="1" si="30"/>
        <v>#N/A</v>
      </c>
      <c r="AE159" s="18" t="e">
        <f t="shared" ca="1" si="31"/>
        <v>#N/A</v>
      </c>
      <c r="AF159" s="18" t="e">
        <f t="shared" ca="1" si="32"/>
        <v>#N/A</v>
      </c>
      <c r="AG159" t="str">
        <f t="shared" si="25"/>
        <v/>
      </c>
    </row>
    <row r="160" spans="1:33" x14ac:dyDescent="0.3">
      <c r="A160" s="2" t="s">
        <v>155</v>
      </c>
      <c r="B160" t="s">
        <v>847</v>
      </c>
      <c r="D160" t="s">
        <v>508</v>
      </c>
      <c r="E160" s="1" t="s">
        <v>410</v>
      </c>
      <c r="F160" s="1" t="s">
        <v>465</v>
      </c>
      <c r="G160" s="7">
        <v>27721</v>
      </c>
      <c r="H160" s="7">
        <v>39251</v>
      </c>
      <c r="I160" s="1" t="s">
        <v>1081</v>
      </c>
      <c r="M160" s="6" t="s">
        <v>1281</v>
      </c>
      <c r="N160" s="6" t="s">
        <v>1334</v>
      </c>
      <c r="O160" s="6" t="s">
        <v>1458</v>
      </c>
      <c r="P160" s="12" t="s">
        <v>1029</v>
      </c>
      <c r="Q160" s="15" t="str">
        <f>VLOOKUP(P160,functions!$A$2:$H$69,3,FALSE)</f>
        <v>Purchaser packaging</v>
      </c>
      <c r="R160" s="15"/>
      <c r="S160" s="17">
        <f>VLOOKUP(P160,functions!$A$2:$H$69,8,FALSE)</f>
        <v>2</v>
      </c>
      <c r="T160" s="17">
        <f t="shared" ca="1" si="22"/>
        <v>11</v>
      </c>
      <c r="U160" s="18" t="e">
        <f ca="1">VLOOKUP(T160,'salary scales'!$A$1:$F$10,S160+1,FALSE)</f>
        <v>#N/A</v>
      </c>
      <c r="V160" s="23">
        <f>VLOOKUP(P160,functions!$A$2:$H$69,5,FALSE)</f>
        <v>1</v>
      </c>
      <c r="X160" s="18" t="e">
        <f t="shared" ca="1" si="23"/>
        <v>#N/A</v>
      </c>
      <c r="Y160" s="18" t="e">
        <f t="shared" ca="1" si="24"/>
        <v>#N/A</v>
      </c>
      <c r="Z160" s="18" t="e">
        <f t="shared" ca="1" si="26"/>
        <v>#N/A</v>
      </c>
      <c r="AA160" s="18" t="e">
        <f t="shared" ca="1" si="27"/>
        <v>#N/A</v>
      </c>
      <c r="AB160" s="18" t="e">
        <f t="shared" ca="1" si="28"/>
        <v>#N/A</v>
      </c>
      <c r="AC160" s="18" t="e">
        <f t="shared" ca="1" si="29"/>
        <v>#N/A</v>
      </c>
      <c r="AD160" s="18" t="e">
        <f t="shared" ca="1" si="30"/>
        <v>#N/A</v>
      </c>
      <c r="AE160" s="18" t="e">
        <f t="shared" ca="1" si="31"/>
        <v>#N/A</v>
      </c>
      <c r="AF160" s="18" t="e">
        <f t="shared" ca="1" si="32"/>
        <v>#N/A</v>
      </c>
      <c r="AG160" t="str">
        <f t="shared" si="25"/>
        <v/>
      </c>
    </row>
    <row r="161" spans="1:33" x14ac:dyDescent="0.3">
      <c r="A161" s="2" t="s">
        <v>156</v>
      </c>
      <c r="B161" t="s">
        <v>898</v>
      </c>
      <c r="D161" t="s">
        <v>500</v>
      </c>
      <c r="E161" s="1" t="s">
        <v>410</v>
      </c>
      <c r="F161" s="1" t="s">
        <v>465</v>
      </c>
      <c r="G161" s="7">
        <v>31299</v>
      </c>
      <c r="H161" s="7">
        <v>39737</v>
      </c>
      <c r="I161" s="1" t="s">
        <v>1081</v>
      </c>
      <c r="J161" s="47">
        <v>160</v>
      </c>
      <c r="K161" s="47">
        <v>1</v>
      </c>
      <c r="L161" s="49" t="s">
        <v>1291</v>
      </c>
      <c r="M161" s="6" t="s">
        <v>1283</v>
      </c>
      <c r="N161" s="6" t="s">
        <v>1440</v>
      </c>
      <c r="O161" s="6" t="s">
        <v>1450</v>
      </c>
      <c r="P161" s="12" t="s">
        <v>1053</v>
      </c>
      <c r="Q161" s="15" t="str">
        <f>VLOOKUP(P161,functions!$A$2:$H$69,3,FALSE)</f>
        <v>Production worker</v>
      </c>
      <c r="R161" s="15"/>
      <c r="S161" s="17">
        <f>VLOOKUP(P161,functions!$A$2:$H$69,8,FALSE)</f>
        <v>2</v>
      </c>
      <c r="T161" s="17">
        <f t="shared" ca="1" si="22"/>
        <v>10</v>
      </c>
      <c r="U161" s="18" t="e">
        <f ca="1">VLOOKUP(T161,'salary scales'!$A$1:$F$10,S161+1,FALSE)</f>
        <v>#N/A</v>
      </c>
      <c r="V161" s="23">
        <f>VLOOKUP(P161,functions!$A$2:$H$69,5,FALSE)</f>
        <v>1.00064</v>
      </c>
      <c r="X161" s="18" t="e">
        <f t="shared" ca="1" si="23"/>
        <v>#N/A</v>
      </c>
      <c r="Y161" s="18" t="e">
        <f t="shared" ca="1" si="24"/>
        <v>#N/A</v>
      </c>
      <c r="Z161" s="18" t="e">
        <f t="shared" ca="1" si="26"/>
        <v>#N/A</v>
      </c>
      <c r="AA161" s="18" t="e">
        <f t="shared" ca="1" si="27"/>
        <v>#N/A</v>
      </c>
      <c r="AB161" s="18" t="e">
        <f t="shared" ca="1" si="28"/>
        <v>#N/A</v>
      </c>
      <c r="AC161" s="18" t="e">
        <f t="shared" ca="1" si="29"/>
        <v>#N/A</v>
      </c>
      <c r="AD161" s="18" t="e">
        <f t="shared" ca="1" si="30"/>
        <v>#N/A</v>
      </c>
      <c r="AE161" s="18" t="e">
        <f t="shared" ca="1" si="31"/>
        <v>#N/A</v>
      </c>
      <c r="AF161" s="18" t="e">
        <f t="shared" ca="1" si="32"/>
        <v>#N/A</v>
      </c>
      <c r="AG161" t="str">
        <f t="shared" si="25"/>
        <v/>
      </c>
    </row>
    <row r="162" spans="1:33" x14ac:dyDescent="0.3">
      <c r="A162" s="2" t="s">
        <v>157</v>
      </c>
      <c r="B162" t="s">
        <v>974</v>
      </c>
      <c r="D162" t="s">
        <v>642</v>
      </c>
      <c r="E162" s="1" t="s">
        <v>410</v>
      </c>
      <c r="F162" s="1" t="s">
        <v>465</v>
      </c>
      <c r="G162" s="7">
        <v>31281</v>
      </c>
      <c r="H162" s="7">
        <v>39892</v>
      </c>
      <c r="I162" s="1" t="s">
        <v>1081</v>
      </c>
      <c r="M162" s="6" t="s">
        <v>1281</v>
      </c>
      <c r="N162" s="6" t="s">
        <v>1278</v>
      </c>
      <c r="O162" s="6" t="s">
        <v>1278</v>
      </c>
      <c r="P162" s="12" t="s">
        <v>1035</v>
      </c>
      <c r="Q162" s="15" t="str">
        <f>VLOOKUP(P162,functions!$A$2:$H$69,3,FALSE)</f>
        <v>Laboratory technician</v>
      </c>
      <c r="R162" s="15"/>
      <c r="S162" s="17">
        <f>VLOOKUP(P162,functions!$A$2:$H$69,8,FALSE)</f>
        <v>3</v>
      </c>
      <c r="T162" s="17">
        <f t="shared" ca="1" si="22"/>
        <v>9</v>
      </c>
      <c r="U162" s="18">
        <f ca="1">VLOOKUP(T162,'salary scales'!$A$1:$F$10,S162+1,FALSE)</f>
        <v>2124.06</v>
      </c>
      <c r="V162" s="23">
        <f>VLOOKUP(P162,functions!$A$2:$H$69,5,FALSE)</f>
        <v>1</v>
      </c>
      <c r="X162" s="18">
        <f t="shared" ca="1" si="23"/>
        <v>2124.06</v>
      </c>
      <c r="Y162" s="18">
        <f t="shared" ca="1" si="24"/>
        <v>169.9248</v>
      </c>
      <c r="Z162" s="18">
        <f t="shared" ca="1" si="26"/>
        <v>995.87124999999992</v>
      </c>
      <c r="AA162" s="18">
        <f t="shared" ca="1" si="27"/>
        <v>164.61464999999998</v>
      </c>
      <c r="AB162" s="18">
        <f t="shared" ca="1" si="28"/>
        <v>36.109020000000001</v>
      </c>
      <c r="AC162" s="18">
        <f t="shared" ca="1" si="29"/>
        <v>47.578944</v>
      </c>
      <c r="AD162" s="18">
        <f t="shared" ca="1" si="30"/>
        <v>98.768789999999996</v>
      </c>
      <c r="AE162" s="18">
        <f t="shared" ca="1" si="31"/>
        <v>11.469924000000001</v>
      </c>
      <c r="AF162" s="18">
        <f t="shared" ca="1" si="32"/>
        <v>102.181</v>
      </c>
      <c r="AG162" t="str">
        <f t="shared" si="25"/>
        <v/>
      </c>
    </row>
    <row r="163" spans="1:33" x14ac:dyDescent="0.3">
      <c r="A163" s="2" t="s">
        <v>158</v>
      </c>
      <c r="B163" t="s">
        <v>809</v>
      </c>
      <c r="D163" t="s">
        <v>538</v>
      </c>
      <c r="E163" s="1" t="s">
        <v>410</v>
      </c>
      <c r="F163" s="1" t="s">
        <v>465</v>
      </c>
      <c r="G163" s="7">
        <v>27807</v>
      </c>
      <c r="H163" s="7">
        <v>39409</v>
      </c>
      <c r="I163" s="1" t="s">
        <v>1081</v>
      </c>
      <c r="M163" s="6" t="s">
        <v>1281</v>
      </c>
      <c r="N163" s="6" t="s">
        <v>1403</v>
      </c>
      <c r="O163" s="6" t="s">
        <v>1456</v>
      </c>
      <c r="P163" s="12" t="s">
        <v>1049</v>
      </c>
      <c r="Q163" s="15" t="str">
        <f>VLOOKUP(P163,functions!$A$2:$H$69,3,FALSE)</f>
        <v>Location manager Breukelen</v>
      </c>
      <c r="R163" s="15"/>
      <c r="S163" s="17">
        <f>VLOOKUP(P163,functions!$A$2:$H$69,8,FALSE)</f>
        <v>5</v>
      </c>
      <c r="T163" s="17">
        <f t="shared" ca="1" si="22"/>
        <v>11</v>
      </c>
      <c r="U163" s="18" t="e">
        <f ca="1">VLOOKUP(T163,'salary scales'!$A$1:$F$10,S163+1,FALSE)</f>
        <v>#N/A</v>
      </c>
      <c r="V163" s="23">
        <f>VLOOKUP(P163,functions!$A$2:$H$69,5,FALSE)</f>
        <v>1</v>
      </c>
      <c r="X163" s="18" t="e">
        <f t="shared" ca="1" si="23"/>
        <v>#N/A</v>
      </c>
      <c r="Y163" s="18" t="e">
        <f t="shared" ca="1" si="24"/>
        <v>#N/A</v>
      </c>
      <c r="Z163" s="18" t="e">
        <f t="shared" ca="1" si="26"/>
        <v>#N/A</v>
      </c>
      <c r="AA163" s="18" t="e">
        <f t="shared" ca="1" si="27"/>
        <v>#N/A</v>
      </c>
      <c r="AB163" s="18" t="e">
        <f t="shared" ca="1" si="28"/>
        <v>#N/A</v>
      </c>
      <c r="AC163" s="18" t="e">
        <f t="shared" ca="1" si="29"/>
        <v>#N/A</v>
      </c>
      <c r="AD163" s="18" t="e">
        <f t="shared" ca="1" si="30"/>
        <v>#N/A</v>
      </c>
      <c r="AE163" s="18" t="e">
        <f t="shared" ca="1" si="31"/>
        <v>#N/A</v>
      </c>
      <c r="AF163" s="18" t="e">
        <f t="shared" ca="1" si="32"/>
        <v>#N/A</v>
      </c>
      <c r="AG163" t="str">
        <f t="shared" si="25"/>
        <v/>
      </c>
    </row>
    <row r="164" spans="1:33" x14ac:dyDescent="0.3">
      <c r="A164" s="2" t="s">
        <v>159</v>
      </c>
      <c r="B164" t="s">
        <v>809</v>
      </c>
      <c r="D164" t="s">
        <v>693</v>
      </c>
      <c r="E164" s="1" t="s">
        <v>1467</v>
      </c>
      <c r="F164" s="1" t="s">
        <v>465</v>
      </c>
      <c r="G164" s="7">
        <v>23927</v>
      </c>
      <c r="H164" s="7">
        <v>41297</v>
      </c>
      <c r="I164" s="1" t="s">
        <v>1081</v>
      </c>
      <c r="J164" s="47">
        <v>3</v>
      </c>
      <c r="K164" s="47">
        <v>1</v>
      </c>
      <c r="L164" s="49" t="s">
        <v>1422</v>
      </c>
      <c r="M164" s="6" t="s">
        <v>1281</v>
      </c>
      <c r="N164" s="6" t="s">
        <v>1435</v>
      </c>
      <c r="O164" s="6" t="s">
        <v>1443</v>
      </c>
      <c r="P164" s="12" t="s">
        <v>1053</v>
      </c>
      <c r="Q164" s="15" t="str">
        <f>VLOOKUP(P164,functions!$A$2:$H$69,3,FALSE)</f>
        <v>Production worker</v>
      </c>
      <c r="R164" s="15"/>
      <c r="S164" s="17">
        <f>VLOOKUP(P164,functions!$A$2:$H$69,8,FALSE)</f>
        <v>2</v>
      </c>
      <c r="T164" s="17">
        <f t="shared" ca="1" si="22"/>
        <v>5</v>
      </c>
      <c r="U164" s="18">
        <f ca="1">VLOOKUP(T164,'salary scales'!$A$1:$F$10,S164+1,FALSE)</f>
        <v>1899.07</v>
      </c>
      <c r="V164" s="23">
        <f>VLOOKUP(P164,functions!$A$2:$H$69,5,FALSE)</f>
        <v>1.00064</v>
      </c>
      <c r="X164" s="18">
        <f t="shared" ca="1" si="23"/>
        <v>1900.2854047999999</v>
      </c>
      <c r="Y164" s="18">
        <f t="shared" ca="1" si="24"/>
        <v>152.022832384</v>
      </c>
      <c r="Z164" s="18">
        <f t="shared" ca="1" si="26"/>
        <v>995.87124999999992</v>
      </c>
      <c r="AA164" s="18">
        <f t="shared" ca="1" si="27"/>
        <v>147.27211887199999</v>
      </c>
      <c r="AB164" s="18">
        <f t="shared" ca="1" si="28"/>
        <v>32.304851881600001</v>
      </c>
      <c r="AC164" s="18">
        <f t="shared" ca="1" si="29"/>
        <v>42.566393067519996</v>
      </c>
      <c r="AD164" s="18">
        <f t="shared" ca="1" si="30"/>
        <v>88.363271323199996</v>
      </c>
      <c r="AE164" s="18">
        <f t="shared" ca="1" si="31"/>
        <v>10.261541185920001</v>
      </c>
      <c r="AF164" s="18">
        <f t="shared" ca="1" si="32"/>
        <v>79.732996479999997</v>
      </c>
      <c r="AG164" t="str">
        <f t="shared" si="25"/>
        <v/>
      </c>
    </row>
    <row r="165" spans="1:33" x14ac:dyDescent="0.3">
      <c r="A165" s="2" t="s">
        <v>160</v>
      </c>
      <c r="B165" t="s">
        <v>809</v>
      </c>
      <c r="D165" t="s">
        <v>463</v>
      </c>
      <c r="E165" s="1" t="s">
        <v>410</v>
      </c>
      <c r="F165" s="1" t="s">
        <v>466</v>
      </c>
      <c r="G165" s="7">
        <v>23316</v>
      </c>
      <c r="H165" s="7">
        <v>40212</v>
      </c>
      <c r="I165" s="1" t="s">
        <v>1081</v>
      </c>
      <c r="J165" s="47">
        <v>300</v>
      </c>
      <c r="K165" s="47">
        <v>1</v>
      </c>
      <c r="L165" s="49" t="s">
        <v>1430</v>
      </c>
      <c r="M165" s="6" t="s">
        <v>1281</v>
      </c>
      <c r="N165" s="6" t="s">
        <v>1334</v>
      </c>
      <c r="O165" s="6" t="s">
        <v>1452</v>
      </c>
      <c r="P165" s="12" t="s">
        <v>1027</v>
      </c>
      <c r="Q165" s="15" t="str">
        <f>VLOOKUP(P165,functions!$A$2:$H$69,3,FALSE)</f>
        <v>Purchaser raw materials</v>
      </c>
      <c r="R165" s="15"/>
      <c r="S165" s="17">
        <f>VLOOKUP(P165,functions!$A$2:$H$69,8,FALSE)</f>
        <v>2</v>
      </c>
      <c r="T165" s="17">
        <f t="shared" ca="1" si="22"/>
        <v>8</v>
      </c>
      <c r="U165" s="18">
        <f ca="1">VLOOKUP(T165,'salary scales'!$A$1:$F$10,S165+1,FALSE)</f>
        <v>1939.17</v>
      </c>
      <c r="V165" s="23">
        <f>VLOOKUP(P165,functions!$A$2:$H$69,5,FALSE)</f>
        <v>1</v>
      </c>
      <c r="X165" s="18">
        <f t="shared" ca="1" si="23"/>
        <v>1939.17</v>
      </c>
      <c r="Y165" s="18">
        <f t="shared" ca="1" si="24"/>
        <v>155.1336</v>
      </c>
      <c r="Z165" s="18">
        <f t="shared" ca="1" si="26"/>
        <v>995.87124999999992</v>
      </c>
      <c r="AA165" s="18">
        <f t="shared" ca="1" si="27"/>
        <v>150.285675</v>
      </c>
      <c r="AB165" s="18">
        <f t="shared" ca="1" si="28"/>
        <v>32.965890000000002</v>
      </c>
      <c r="AC165" s="18">
        <f t="shared" ca="1" si="29"/>
        <v>43.437407999999998</v>
      </c>
      <c r="AD165" s="18">
        <f t="shared" ca="1" si="30"/>
        <v>90.171405000000007</v>
      </c>
      <c r="AE165" s="18">
        <f t="shared" ca="1" si="31"/>
        <v>10.471518000000001</v>
      </c>
      <c r="AF165" s="18">
        <f t="shared" ca="1" si="32"/>
        <v>83.692000000000007</v>
      </c>
      <c r="AG165" t="str">
        <f t="shared" si="25"/>
        <v/>
      </c>
    </row>
    <row r="166" spans="1:33" x14ac:dyDescent="0.3">
      <c r="A166" s="2" t="s">
        <v>161</v>
      </c>
      <c r="B166" t="s">
        <v>760</v>
      </c>
      <c r="D166" t="s">
        <v>666</v>
      </c>
      <c r="E166" s="1" t="s">
        <v>1467</v>
      </c>
      <c r="F166" s="1" t="s">
        <v>465</v>
      </c>
      <c r="G166" s="7">
        <v>26162</v>
      </c>
      <c r="H166" s="7">
        <v>40801</v>
      </c>
      <c r="I166" s="1" t="s">
        <v>1081</v>
      </c>
      <c r="M166" s="6" t="s">
        <v>1281</v>
      </c>
      <c r="N166" s="6" t="s">
        <v>1334</v>
      </c>
      <c r="O166" s="6" t="s">
        <v>1458</v>
      </c>
      <c r="P166" s="12" t="s">
        <v>1029</v>
      </c>
      <c r="Q166" s="15" t="str">
        <f>VLOOKUP(P166,functions!$A$2:$H$69,3,FALSE)</f>
        <v>Purchaser packaging</v>
      </c>
      <c r="R166" s="15"/>
      <c r="S166" s="17">
        <f>VLOOKUP(P166,functions!$A$2:$H$69,8,FALSE)</f>
        <v>2</v>
      </c>
      <c r="T166" s="17">
        <f t="shared" ca="1" si="22"/>
        <v>7</v>
      </c>
      <c r="U166" s="18">
        <f ca="1">VLOOKUP(T166,'salary scales'!$A$1:$F$10,S166+1,FALSE)</f>
        <v>1939.17</v>
      </c>
      <c r="V166" s="23">
        <f>VLOOKUP(P166,functions!$A$2:$H$69,5,FALSE)</f>
        <v>1</v>
      </c>
      <c r="X166" s="18">
        <f t="shared" ca="1" si="23"/>
        <v>1939.17</v>
      </c>
      <c r="Y166" s="18">
        <f t="shared" ca="1" si="24"/>
        <v>155.1336</v>
      </c>
      <c r="Z166" s="18">
        <f t="shared" ca="1" si="26"/>
        <v>995.87124999999992</v>
      </c>
      <c r="AA166" s="18">
        <f t="shared" ca="1" si="27"/>
        <v>150.285675</v>
      </c>
      <c r="AB166" s="18">
        <f t="shared" ca="1" si="28"/>
        <v>32.965890000000002</v>
      </c>
      <c r="AC166" s="18">
        <f t="shared" ca="1" si="29"/>
        <v>43.437407999999998</v>
      </c>
      <c r="AD166" s="18">
        <f t="shared" ca="1" si="30"/>
        <v>90.171405000000007</v>
      </c>
      <c r="AE166" s="18">
        <f t="shared" ca="1" si="31"/>
        <v>10.471518000000001</v>
      </c>
      <c r="AF166" s="18">
        <f t="shared" ca="1" si="32"/>
        <v>83.692000000000007</v>
      </c>
      <c r="AG166" t="str">
        <f t="shared" si="25"/>
        <v/>
      </c>
    </row>
    <row r="167" spans="1:33" x14ac:dyDescent="0.3">
      <c r="A167" s="2" t="s">
        <v>162</v>
      </c>
      <c r="B167" t="s">
        <v>760</v>
      </c>
      <c r="D167" t="s">
        <v>431</v>
      </c>
      <c r="E167" s="1" t="s">
        <v>410</v>
      </c>
      <c r="F167" s="1" t="s">
        <v>465</v>
      </c>
      <c r="G167" s="7">
        <v>23085</v>
      </c>
      <c r="H167" s="7">
        <v>41442</v>
      </c>
      <c r="I167" s="1" t="s">
        <v>1081</v>
      </c>
      <c r="M167" s="6" t="s">
        <v>1281</v>
      </c>
      <c r="N167" s="6" t="s">
        <v>1335</v>
      </c>
      <c r="O167" s="6" t="s">
        <v>1445</v>
      </c>
      <c r="P167" s="12" t="s">
        <v>1021</v>
      </c>
      <c r="Q167" s="15" t="str">
        <f>VLOOKUP(P167,functions!$A$2:$H$69,3,FALSE)</f>
        <v>In-house sales employee</v>
      </c>
      <c r="R167" s="15"/>
      <c r="S167" s="17">
        <f>VLOOKUP(P167,functions!$A$2:$H$69,8,FALSE)</f>
        <v>3</v>
      </c>
      <c r="T167" s="17">
        <f t="shared" ca="1" si="22"/>
        <v>5</v>
      </c>
      <c r="U167" s="18">
        <f ca="1">VLOOKUP(T167,'salary scales'!$A$1:$F$10,S167+1,FALSE)</f>
        <v>1975.67</v>
      </c>
      <c r="V167" s="23">
        <f>VLOOKUP(P167,functions!$A$2:$H$69,5,FALSE)</f>
        <v>0.6</v>
      </c>
      <c r="X167" s="18">
        <f t="shared" ca="1" si="23"/>
        <v>1185.402</v>
      </c>
      <c r="Y167" s="18">
        <f t="shared" ca="1" si="24"/>
        <v>94.832160000000002</v>
      </c>
      <c r="Z167" s="18">
        <f t="shared" ca="1" si="26"/>
        <v>995.87124999999992</v>
      </c>
      <c r="AA167" s="18">
        <f t="shared" ca="1" si="27"/>
        <v>91.868655000000004</v>
      </c>
      <c r="AB167" s="18">
        <f t="shared" ca="1" si="28"/>
        <v>20.151834000000001</v>
      </c>
      <c r="AC167" s="18">
        <f t="shared" ca="1" si="29"/>
        <v>26.5530048</v>
      </c>
      <c r="AD167" s="18">
        <f t="shared" ca="1" si="30"/>
        <v>55.121192999999998</v>
      </c>
      <c r="AE167" s="18">
        <f t="shared" ca="1" si="31"/>
        <v>6.4011708000000009</v>
      </c>
      <c r="AF167" s="18">
        <f t="shared" ca="1" si="32"/>
        <v>52.405200000000008</v>
      </c>
      <c r="AG167" t="str">
        <f t="shared" si="25"/>
        <v/>
      </c>
    </row>
    <row r="168" spans="1:33" x14ac:dyDescent="0.3">
      <c r="A168" s="2" t="s">
        <v>163</v>
      </c>
      <c r="B168" t="s">
        <v>977</v>
      </c>
      <c r="D168" t="s">
        <v>645</v>
      </c>
      <c r="E168" s="1" t="s">
        <v>410</v>
      </c>
      <c r="F168" s="1" t="s">
        <v>465</v>
      </c>
      <c r="G168" s="7">
        <v>32259</v>
      </c>
      <c r="H168" s="7">
        <v>41459</v>
      </c>
      <c r="I168" s="1" t="s">
        <v>1081</v>
      </c>
      <c r="J168" s="47">
        <v>3</v>
      </c>
      <c r="K168" s="47">
        <v>1</v>
      </c>
      <c r="L168" s="49" t="s">
        <v>1424</v>
      </c>
      <c r="M168" s="6" t="s">
        <v>1283</v>
      </c>
      <c r="N168" s="6" t="s">
        <v>1405</v>
      </c>
      <c r="O168" s="6" t="s">
        <v>1447</v>
      </c>
      <c r="P168" s="12" t="s">
        <v>1032</v>
      </c>
      <c r="Q168" s="15" t="str">
        <f>VLOOKUP(P168,functions!$A$2:$H$69,3,FALSE)</f>
        <v>Site supervisor</v>
      </c>
      <c r="R168" s="15"/>
      <c r="S168" s="17">
        <f>VLOOKUP(P168,functions!$A$2:$H$69,8,FALSE)</f>
        <v>2</v>
      </c>
      <c r="T168" s="17">
        <f t="shared" ca="1" si="22"/>
        <v>5</v>
      </c>
      <c r="U168" s="18">
        <f ca="1">VLOOKUP(T168,'salary scales'!$A$1:$F$10,S168+1,FALSE)</f>
        <v>1899.07</v>
      </c>
      <c r="V168" s="23">
        <f>VLOOKUP(P168,functions!$A$2:$H$69,5,FALSE)</f>
        <v>1</v>
      </c>
      <c r="X168" s="18">
        <f t="shared" ca="1" si="23"/>
        <v>1899.07</v>
      </c>
      <c r="Y168" s="18">
        <f t="shared" ca="1" si="24"/>
        <v>151.9256</v>
      </c>
      <c r="Z168" s="18">
        <f t="shared" ca="1" si="26"/>
        <v>995.87124999999992</v>
      </c>
      <c r="AA168" s="18">
        <f t="shared" ca="1" si="27"/>
        <v>147.17792499999999</v>
      </c>
      <c r="AB168" s="18">
        <f t="shared" ca="1" si="28"/>
        <v>32.284190000000002</v>
      </c>
      <c r="AC168" s="18">
        <f t="shared" ca="1" si="29"/>
        <v>42.539167999999997</v>
      </c>
      <c r="AD168" s="18">
        <f t="shared" ca="1" si="30"/>
        <v>88.306754999999995</v>
      </c>
      <c r="AE168" s="18">
        <f t="shared" ca="1" si="31"/>
        <v>10.254977999999999</v>
      </c>
      <c r="AF168" s="18">
        <f t="shared" ca="1" si="32"/>
        <v>79.682000000000002</v>
      </c>
      <c r="AG168" t="str">
        <f t="shared" si="25"/>
        <v/>
      </c>
    </row>
    <row r="169" spans="1:33" x14ac:dyDescent="0.3">
      <c r="A169" s="2" t="s">
        <v>164</v>
      </c>
      <c r="B169" t="s">
        <v>786</v>
      </c>
      <c r="C169" t="s">
        <v>733</v>
      </c>
      <c r="D169" t="s">
        <v>681</v>
      </c>
      <c r="E169" s="1" t="s">
        <v>1467</v>
      </c>
      <c r="F169" s="1" t="s">
        <v>731</v>
      </c>
      <c r="G169" s="7">
        <v>32116</v>
      </c>
      <c r="H169" s="7">
        <v>39576</v>
      </c>
      <c r="I169" s="1" t="s">
        <v>1081</v>
      </c>
      <c r="M169" s="6" t="s">
        <v>1281</v>
      </c>
      <c r="N169" s="6" t="s">
        <v>1435</v>
      </c>
      <c r="O169" s="6" t="s">
        <v>1446</v>
      </c>
      <c r="P169" s="12" t="s">
        <v>1052</v>
      </c>
      <c r="Q169" s="15" t="str">
        <f>VLOOKUP(P169,functions!$A$2:$H$69,3,FALSE)</f>
        <v>Team leader</v>
      </c>
      <c r="R169" s="15" t="s">
        <v>1083</v>
      </c>
      <c r="S169" s="17">
        <f>VLOOKUP(P169,functions!$A$2:$H$69,8,FALSE)</f>
        <v>3</v>
      </c>
      <c r="T169" s="17">
        <f t="shared" ca="1" si="22"/>
        <v>10</v>
      </c>
      <c r="U169" s="18" t="e">
        <f ca="1">VLOOKUP(T169,'salary scales'!$A$1:$F$10,S169+1,FALSE)</f>
        <v>#N/A</v>
      </c>
      <c r="V169" s="23">
        <f>VLOOKUP(P169,functions!$A$2:$H$69,5,FALSE)</f>
        <v>1.00064</v>
      </c>
      <c r="X169" s="18" t="e">
        <f t="shared" ca="1" si="23"/>
        <v>#N/A</v>
      </c>
      <c r="Y169" s="18" t="e">
        <f t="shared" ca="1" si="24"/>
        <v>#N/A</v>
      </c>
      <c r="Z169" s="18" t="e">
        <f t="shared" ca="1" si="26"/>
        <v>#N/A</v>
      </c>
      <c r="AA169" s="18" t="e">
        <f t="shared" ca="1" si="27"/>
        <v>#N/A</v>
      </c>
      <c r="AB169" s="18" t="e">
        <f t="shared" ca="1" si="28"/>
        <v>#N/A</v>
      </c>
      <c r="AC169" s="18" t="e">
        <f t="shared" ca="1" si="29"/>
        <v>#N/A</v>
      </c>
      <c r="AD169" s="18" t="e">
        <f t="shared" ca="1" si="30"/>
        <v>#N/A</v>
      </c>
      <c r="AE169" s="18" t="e">
        <f t="shared" ca="1" si="31"/>
        <v>#N/A</v>
      </c>
      <c r="AF169" s="18" t="e">
        <f t="shared" ca="1" si="32"/>
        <v>#N/A</v>
      </c>
      <c r="AG169" t="str">
        <f t="shared" si="25"/>
        <v/>
      </c>
    </row>
    <row r="170" spans="1:33" x14ac:dyDescent="0.3">
      <c r="A170" s="2" t="s">
        <v>165</v>
      </c>
      <c r="B170" t="s">
        <v>786</v>
      </c>
      <c r="D170" t="s">
        <v>563</v>
      </c>
      <c r="E170" s="1" t="s">
        <v>410</v>
      </c>
      <c r="F170" s="1" t="s">
        <v>465</v>
      </c>
      <c r="G170" s="7">
        <v>25175</v>
      </c>
      <c r="H170" s="7">
        <v>40336</v>
      </c>
      <c r="I170" s="1" t="s">
        <v>1081</v>
      </c>
      <c r="J170" s="47">
        <v>3</v>
      </c>
      <c r="K170" s="47">
        <v>1</v>
      </c>
      <c r="L170" s="49" t="s">
        <v>1422</v>
      </c>
      <c r="M170" s="6" t="s">
        <v>1283</v>
      </c>
      <c r="N170" s="6" t="s">
        <v>1439</v>
      </c>
      <c r="O170" s="6" t="s">
        <v>1448</v>
      </c>
      <c r="P170" s="12" t="s">
        <v>1060</v>
      </c>
      <c r="Q170" s="15" t="str">
        <f>VLOOKUP(P170,functions!$A$2:$H$69,3,FALSE)</f>
        <v>Logistics employee loading and unloading</v>
      </c>
      <c r="R170" s="15"/>
      <c r="S170" s="17">
        <f>VLOOKUP(P170,functions!$A$2:$H$69,8,FALSE)</f>
        <v>1</v>
      </c>
      <c r="T170" s="17">
        <f t="shared" ca="1" si="22"/>
        <v>8</v>
      </c>
      <c r="U170" s="18">
        <f ca="1">VLOOKUP(T170,'salary scales'!$A$1:$F$10,S170+1,FALSE)</f>
        <v>1861.13</v>
      </c>
      <c r="V170" s="23">
        <f>VLOOKUP(P170,functions!$A$2:$H$69,5,FALSE)</f>
        <v>1</v>
      </c>
      <c r="X170" s="18">
        <f t="shared" ca="1" si="23"/>
        <v>1861.13</v>
      </c>
      <c r="Y170" s="18">
        <f t="shared" ca="1" si="24"/>
        <v>148.8904</v>
      </c>
      <c r="Z170" s="18">
        <f t="shared" ca="1" si="26"/>
        <v>995.87124999999992</v>
      </c>
      <c r="AA170" s="18">
        <f t="shared" ca="1" si="27"/>
        <v>144.23757500000002</v>
      </c>
      <c r="AB170" s="18">
        <f t="shared" ca="1" si="28"/>
        <v>31.639210000000006</v>
      </c>
      <c r="AC170" s="18">
        <f t="shared" ca="1" si="29"/>
        <v>41.689312000000001</v>
      </c>
      <c r="AD170" s="18">
        <f t="shared" ca="1" si="30"/>
        <v>86.542545000000004</v>
      </c>
      <c r="AE170" s="18">
        <f t="shared" ca="1" si="31"/>
        <v>10.050102000000001</v>
      </c>
      <c r="AF170" s="18">
        <f t="shared" ca="1" si="32"/>
        <v>75.888000000000019</v>
      </c>
      <c r="AG170" t="str">
        <f t="shared" si="25"/>
        <v/>
      </c>
    </row>
    <row r="171" spans="1:33" x14ac:dyDescent="0.3">
      <c r="A171" s="2" t="s">
        <v>166</v>
      </c>
      <c r="B171" t="s">
        <v>979</v>
      </c>
      <c r="D171" t="s">
        <v>630</v>
      </c>
      <c r="E171" s="1" t="s">
        <v>410</v>
      </c>
      <c r="F171" s="1" t="s">
        <v>465</v>
      </c>
      <c r="G171" s="7">
        <v>30227</v>
      </c>
      <c r="H171" s="7">
        <v>39930</v>
      </c>
      <c r="I171" s="1" t="s">
        <v>1081</v>
      </c>
      <c r="J171" s="47">
        <v>1</v>
      </c>
      <c r="K171" s="47">
        <v>1</v>
      </c>
      <c r="L171" s="49" t="s">
        <v>1422</v>
      </c>
      <c r="M171" s="6" t="s">
        <v>1281</v>
      </c>
      <c r="N171" s="6" t="s">
        <v>1435</v>
      </c>
      <c r="O171" s="6" t="s">
        <v>1446</v>
      </c>
      <c r="P171" s="12" t="s">
        <v>1054</v>
      </c>
      <c r="Q171" s="15" t="str">
        <f>VLOOKUP(P171,functions!$A$2:$H$69,3,FALSE)</f>
        <v>Production assistant</v>
      </c>
      <c r="R171" s="15"/>
      <c r="S171" s="17">
        <f>VLOOKUP(P171,functions!$A$2:$H$69,8,FALSE)</f>
        <v>1</v>
      </c>
      <c r="T171" s="17">
        <f t="shared" ca="1" si="22"/>
        <v>9</v>
      </c>
      <c r="U171" s="18">
        <f ca="1">VLOOKUP(T171,'salary scales'!$A$1:$F$10,S171+1,FALSE)</f>
        <v>1861.13</v>
      </c>
      <c r="V171" s="23">
        <f>VLOOKUP(P171,functions!$A$2:$H$69,5,FALSE)</f>
        <v>1.00064</v>
      </c>
      <c r="X171" s="18">
        <f t="shared" ca="1" si="23"/>
        <v>1862.3211232000001</v>
      </c>
      <c r="Y171" s="18">
        <f t="shared" ca="1" si="24"/>
        <v>148.98568985600002</v>
      </c>
      <c r="Z171" s="18">
        <f t="shared" ca="1" si="26"/>
        <v>995.87124999999992</v>
      </c>
      <c r="AA171" s="18">
        <f t="shared" ca="1" si="27"/>
        <v>144.32988704800002</v>
      </c>
      <c r="AB171" s="18">
        <f t="shared" ca="1" si="28"/>
        <v>31.659459094400002</v>
      </c>
      <c r="AC171" s="18">
        <f t="shared" ca="1" si="29"/>
        <v>41.715993159680004</v>
      </c>
      <c r="AD171" s="18">
        <f t="shared" ca="1" si="30"/>
        <v>86.597932228800005</v>
      </c>
      <c r="AE171" s="18">
        <f t="shared" ca="1" si="31"/>
        <v>10.056534065280001</v>
      </c>
      <c r="AF171" s="18">
        <f t="shared" ca="1" si="32"/>
        <v>75.936568320000021</v>
      </c>
      <c r="AG171" t="str">
        <f t="shared" si="25"/>
        <v/>
      </c>
    </row>
    <row r="172" spans="1:33" x14ac:dyDescent="0.3">
      <c r="A172" s="2" t="s">
        <v>167</v>
      </c>
      <c r="B172" t="s">
        <v>808</v>
      </c>
      <c r="C172" t="s">
        <v>733</v>
      </c>
      <c r="D172" t="s">
        <v>462</v>
      </c>
      <c r="E172" s="1" t="s">
        <v>410</v>
      </c>
      <c r="F172" s="1" t="s">
        <v>466</v>
      </c>
      <c r="G172" s="7">
        <v>24022</v>
      </c>
      <c r="H172" s="7">
        <v>39300</v>
      </c>
      <c r="I172" s="1" t="s">
        <v>1081</v>
      </c>
      <c r="M172" s="6" t="s">
        <v>1281</v>
      </c>
      <c r="N172" s="6" t="s">
        <v>1435</v>
      </c>
      <c r="O172" s="6" t="s">
        <v>1443</v>
      </c>
      <c r="P172" s="12" t="s">
        <v>1053</v>
      </c>
      <c r="Q172" s="15" t="str">
        <f>VLOOKUP(P172,functions!$A$2:$H$69,3,FALSE)</f>
        <v>Production worker</v>
      </c>
      <c r="R172" s="15"/>
      <c r="S172" s="17">
        <f>VLOOKUP(P172,functions!$A$2:$H$69,8,FALSE)</f>
        <v>2</v>
      </c>
      <c r="T172" s="17">
        <f t="shared" ca="1" si="22"/>
        <v>11</v>
      </c>
      <c r="U172" s="18" t="e">
        <f ca="1">VLOOKUP(T172,'salary scales'!$A$1:$F$10,S172+1,FALSE)</f>
        <v>#N/A</v>
      </c>
      <c r="V172" s="23">
        <f>VLOOKUP(P172,functions!$A$2:$H$69,5,FALSE)</f>
        <v>1.00064</v>
      </c>
      <c r="X172" s="18" t="e">
        <f t="shared" ca="1" si="23"/>
        <v>#N/A</v>
      </c>
      <c r="Y172" s="18" t="e">
        <f t="shared" ca="1" si="24"/>
        <v>#N/A</v>
      </c>
      <c r="Z172" s="18" t="e">
        <f t="shared" ca="1" si="26"/>
        <v>#N/A</v>
      </c>
      <c r="AA172" s="18" t="e">
        <f t="shared" ca="1" si="27"/>
        <v>#N/A</v>
      </c>
      <c r="AB172" s="18" t="e">
        <f t="shared" ca="1" si="28"/>
        <v>#N/A</v>
      </c>
      <c r="AC172" s="18" t="e">
        <f t="shared" ca="1" si="29"/>
        <v>#N/A</v>
      </c>
      <c r="AD172" s="18" t="e">
        <f t="shared" ca="1" si="30"/>
        <v>#N/A</v>
      </c>
      <c r="AE172" s="18" t="e">
        <f t="shared" ca="1" si="31"/>
        <v>#N/A</v>
      </c>
      <c r="AF172" s="18" t="e">
        <f t="shared" ca="1" si="32"/>
        <v>#N/A</v>
      </c>
      <c r="AG172" t="str">
        <f t="shared" si="25"/>
        <v/>
      </c>
    </row>
    <row r="173" spans="1:33" x14ac:dyDescent="0.3">
      <c r="A173" s="2" t="s">
        <v>168</v>
      </c>
      <c r="B173" t="s">
        <v>808</v>
      </c>
      <c r="C173" t="s">
        <v>733</v>
      </c>
      <c r="D173" t="s">
        <v>461</v>
      </c>
      <c r="E173" s="1" t="s">
        <v>410</v>
      </c>
      <c r="F173" s="1" t="s">
        <v>465</v>
      </c>
      <c r="G173" s="7">
        <v>26754</v>
      </c>
      <c r="H173" s="7">
        <v>41150</v>
      </c>
      <c r="I173" s="1" t="s">
        <v>1081</v>
      </c>
      <c r="M173" s="6" t="s">
        <v>1281</v>
      </c>
      <c r="N173" s="6" t="s">
        <v>1405</v>
      </c>
      <c r="O173" s="6" t="s">
        <v>1444</v>
      </c>
      <c r="P173" s="12" t="s">
        <v>1078</v>
      </c>
      <c r="Q173" s="15" t="str">
        <f>VLOOKUP(P173,functions!$A$2:$H$69,3,FALSE)</f>
        <v>Receptionist</v>
      </c>
      <c r="R173" s="15"/>
      <c r="S173" s="17">
        <f>VLOOKUP(P173,functions!$A$2:$H$69,8,FALSE)</f>
        <v>2</v>
      </c>
      <c r="T173" s="17">
        <f t="shared" ca="1" si="22"/>
        <v>6</v>
      </c>
      <c r="U173" s="18">
        <f ca="1">VLOOKUP(T173,'salary scales'!$A$1:$F$10,S173+1,FALSE)</f>
        <v>1939.17</v>
      </c>
      <c r="V173" s="23">
        <f>VLOOKUP(P173,functions!$A$2:$H$69,5,FALSE)</f>
        <v>0.8</v>
      </c>
      <c r="X173" s="18">
        <f t="shared" ca="1" si="23"/>
        <v>1551.3360000000002</v>
      </c>
      <c r="Y173" s="18">
        <f t="shared" ca="1" si="24"/>
        <v>124.10688000000002</v>
      </c>
      <c r="Z173" s="18">
        <f t="shared" ca="1" si="26"/>
        <v>995.87124999999992</v>
      </c>
      <c r="AA173" s="18">
        <f t="shared" ca="1" si="27"/>
        <v>120.22854000000002</v>
      </c>
      <c r="AB173" s="18">
        <f t="shared" ca="1" si="28"/>
        <v>26.372712000000007</v>
      </c>
      <c r="AC173" s="18">
        <f t="shared" ca="1" si="29"/>
        <v>34.749926400000007</v>
      </c>
      <c r="AD173" s="18">
        <f t="shared" ca="1" si="30"/>
        <v>72.137124000000014</v>
      </c>
      <c r="AE173" s="18">
        <f t="shared" ca="1" si="31"/>
        <v>8.3772144000000015</v>
      </c>
      <c r="AF173" s="18">
        <f t="shared" ca="1" si="32"/>
        <v>66.953600000000023</v>
      </c>
      <c r="AG173" t="str">
        <f t="shared" si="25"/>
        <v/>
      </c>
    </row>
    <row r="174" spans="1:33" x14ac:dyDescent="0.3">
      <c r="A174" s="2" t="s">
        <v>169</v>
      </c>
      <c r="B174" t="s">
        <v>804</v>
      </c>
      <c r="D174" t="s">
        <v>459</v>
      </c>
      <c r="E174" s="1" t="s">
        <v>410</v>
      </c>
      <c r="F174" s="1" t="s">
        <v>465</v>
      </c>
      <c r="G174" s="7">
        <v>33324</v>
      </c>
      <c r="H174" s="7">
        <v>40681</v>
      </c>
      <c r="I174" s="1" t="s">
        <v>1081</v>
      </c>
      <c r="M174" s="6" t="s">
        <v>1281</v>
      </c>
      <c r="N174" s="6" t="s">
        <v>1435</v>
      </c>
      <c r="O174" s="6" t="s">
        <v>1446</v>
      </c>
      <c r="P174" s="12" t="s">
        <v>1054</v>
      </c>
      <c r="Q174" s="15" t="str">
        <f>VLOOKUP(P174,functions!$A$2:$H$69,3,FALSE)</f>
        <v>Production assistant</v>
      </c>
      <c r="R174" s="15"/>
      <c r="S174" s="17">
        <f>VLOOKUP(P174,functions!$A$2:$H$69,8,FALSE)</f>
        <v>1</v>
      </c>
      <c r="T174" s="17">
        <f t="shared" ca="1" si="22"/>
        <v>7</v>
      </c>
      <c r="U174" s="18">
        <f ca="1">VLOOKUP(T174,'salary scales'!$A$1:$F$10,S174+1,FALSE)</f>
        <v>1861.13</v>
      </c>
      <c r="V174" s="23">
        <f>VLOOKUP(P174,functions!$A$2:$H$69,5,FALSE)</f>
        <v>1.00064</v>
      </c>
      <c r="X174" s="18">
        <f t="shared" ca="1" si="23"/>
        <v>1862.3211232000001</v>
      </c>
      <c r="Y174" s="18">
        <f t="shared" ca="1" si="24"/>
        <v>148.98568985600002</v>
      </c>
      <c r="Z174" s="18">
        <f t="shared" ca="1" si="26"/>
        <v>995.87124999999992</v>
      </c>
      <c r="AA174" s="18">
        <f t="shared" ca="1" si="27"/>
        <v>144.32988704800002</v>
      </c>
      <c r="AB174" s="18">
        <f t="shared" ca="1" si="28"/>
        <v>31.659459094400002</v>
      </c>
      <c r="AC174" s="18">
        <f t="shared" ca="1" si="29"/>
        <v>41.715993159680004</v>
      </c>
      <c r="AD174" s="18">
        <f t="shared" ca="1" si="30"/>
        <v>86.597932228800005</v>
      </c>
      <c r="AE174" s="18">
        <f t="shared" ca="1" si="31"/>
        <v>10.056534065280001</v>
      </c>
      <c r="AF174" s="18">
        <f t="shared" ca="1" si="32"/>
        <v>75.936568320000021</v>
      </c>
      <c r="AG174" t="str">
        <f t="shared" si="25"/>
        <v/>
      </c>
    </row>
    <row r="175" spans="1:33" x14ac:dyDescent="0.3">
      <c r="A175" s="2" t="s">
        <v>170</v>
      </c>
      <c r="B175" t="s">
        <v>778</v>
      </c>
      <c r="D175" t="s">
        <v>442</v>
      </c>
      <c r="E175" s="1" t="s">
        <v>410</v>
      </c>
      <c r="F175" s="1" t="s">
        <v>465</v>
      </c>
      <c r="G175" s="7">
        <v>33374</v>
      </c>
      <c r="H175" s="7">
        <v>41109</v>
      </c>
      <c r="I175" s="1" t="s">
        <v>1081</v>
      </c>
      <c r="J175" s="47">
        <v>5</v>
      </c>
      <c r="K175" s="47">
        <v>2</v>
      </c>
      <c r="L175" s="49" t="s">
        <v>1424</v>
      </c>
      <c r="M175" s="6" t="s">
        <v>1281</v>
      </c>
      <c r="N175" s="6" t="s">
        <v>1435</v>
      </c>
      <c r="O175" s="6" t="s">
        <v>1446</v>
      </c>
      <c r="P175" s="12" t="s">
        <v>1053</v>
      </c>
      <c r="Q175" s="15" t="str">
        <f>VLOOKUP(P175,functions!$A$2:$H$69,3,FALSE)</f>
        <v>Production worker</v>
      </c>
      <c r="R175" s="15"/>
      <c r="S175" s="17">
        <f>VLOOKUP(P175,functions!$A$2:$H$69,8,FALSE)</f>
        <v>2</v>
      </c>
      <c r="T175" s="17">
        <f t="shared" ca="1" si="22"/>
        <v>6</v>
      </c>
      <c r="U175" s="18">
        <f ca="1">VLOOKUP(T175,'salary scales'!$A$1:$F$10,S175+1,FALSE)</f>
        <v>1939.17</v>
      </c>
      <c r="V175" s="23">
        <f>VLOOKUP(P175,functions!$A$2:$H$69,5,FALSE)</f>
        <v>1.00064</v>
      </c>
      <c r="X175" s="18">
        <f t="shared" ca="1" si="23"/>
        <v>1940.4110688000001</v>
      </c>
      <c r="Y175" s="18">
        <f t="shared" ca="1" si="24"/>
        <v>155.232885504</v>
      </c>
      <c r="Z175" s="18">
        <f t="shared" ca="1" si="26"/>
        <v>995.87124999999992</v>
      </c>
      <c r="AA175" s="18">
        <f t="shared" ca="1" si="27"/>
        <v>150.38185783200001</v>
      </c>
      <c r="AB175" s="18">
        <f t="shared" ca="1" si="28"/>
        <v>32.986988169600004</v>
      </c>
      <c r="AC175" s="18">
        <f t="shared" ca="1" si="29"/>
        <v>43.465207941119999</v>
      </c>
      <c r="AD175" s="18">
        <f t="shared" ca="1" si="30"/>
        <v>90.229114699199997</v>
      </c>
      <c r="AE175" s="18">
        <f t="shared" ca="1" si="31"/>
        <v>10.478219771520001</v>
      </c>
      <c r="AF175" s="18">
        <f t="shared" ca="1" si="32"/>
        <v>83.745562880000023</v>
      </c>
      <c r="AG175" t="str">
        <f t="shared" si="25"/>
        <v/>
      </c>
    </row>
    <row r="176" spans="1:33" x14ac:dyDescent="0.3">
      <c r="A176" s="2" t="s">
        <v>171</v>
      </c>
      <c r="B176" t="s">
        <v>785</v>
      </c>
      <c r="C176" t="s">
        <v>741</v>
      </c>
      <c r="D176" t="s">
        <v>648</v>
      </c>
      <c r="E176" s="1" t="s">
        <v>1467</v>
      </c>
      <c r="F176" s="1" t="s">
        <v>465</v>
      </c>
      <c r="G176" s="7">
        <v>24222</v>
      </c>
      <c r="H176" s="7">
        <v>40913</v>
      </c>
      <c r="I176" s="1" t="s">
        <v>1081</v>
      </c>
      <c r="J176" s="47">
        <v>2</v>
      </c>
      <c r="K176" s="47">
        <v>1</v>
      </c>
      <c r="L176" s="49" t="s">
        <v>1422</v>
      </c>
      <c r="M176" s="6" t="s">
        <v>1281</v>
      </c>
      <c r="N176" s="6" t="s">
        <v>1336</v>
      </c>
      <c r="O176" s="6" t="s">
        <v>1462</v>
      </c>
      <c r="P176" s="12" t="s">
        <v>1012</v>
      </c>
      <c r="Q176" s="15" t="str">
        <f>VLOOKUP(P176,functions!$A$2:$H$69,3,FALSE)</f>
        <v>Salary Employee</v>
      </c>
      <c r="R176" s="15"/>
      <c r="S176" s="17">
        <f>VLOOKUP(P176,functions!$A$2:$H$69,8,FALSE)</f>
        <v>3</v>
      </c>
      <c r="T176" s="17">
        <f t="shared" ca="1" si="22"/>
        <v>6</v>
      </c>
      <c r="U176" s="18">
        <f ca="1">VLOOKUP(T176,'salary scales'!$A$1:$F$10,S176+1,FALSE)</f>
        <v>2025.09</v>
      </c>
      <c r="V176" s="23">
        <f>VLOOKUP(P176,functions!$A$2:$H$69,5,FALSE)</f>
        <v>0.8</v>
      </c>
      <c r="X176" s="18">
        <f t="shared" ca="1" si="23"/>
        <v>1620.0720000000001</v>
      </c>
      <c r="Y176" s="18">
        <f t="shared" ca="1" si="24"/>
        <v>129.60576</v>
      </c>
      <c r="Z176" s="18">
        <f t="shared" ca="1" si="26"/>
        <v>995.87124999999992</v>
      </c>
      <c r="AA176" s="18">
        <f t="shared" ca="1" si="27"/>
        <v>125.55558000000001</v>
      </c>
      <c r="AB176" s="18">
        <f t="shared" ca="1" si="28"/>
        <v>27.541224000000003</v>
      </c>
      <c r="AC176" s="18">
        <f t="shared" ca="1" si="29"/>
        <v>36.2896128</v>
      </c>
      <c r="AD176" s="18">
        <f t="shared" ca="1" si="30"/>
        <v>75.333348000000001</v>
      </c>
      <c r="AE176" s="18">
        <f t="shared" ca="1" si="31"/>
        <v>8.7483888000000007</v>
      </c>
      <c r="AF176" s="18">
        <f t="shared" ca="1" si="32"/>
        <v>73.827200000000005</v>
      </c>
      <c r="AG176" t="str">
        <f t="shared" si="25"/>
        <v/>
      </c>
    </row>
    <row r="177" spans="1:33" x14ac:dyDescent="0.3">
      <c r="A177" s="2" t="s">
        <v>172</v>
      </c>
      <c r="B177" t="s">
        <v>947</v>
      </c>
      <c r="C177" t="s">
        <v>733</v>
      </c>
      <c r="D177" t="s">
        <v>589</v>
      </c>
      <c r="E177" s="1" t="s">
        <v>410</v>
      </c>
      <c r="F177" s="1" t="s">
        <v>465</v>
      </c>
      <c r="G177" s="7">
        <v>25725</v>
      </c>
      <c r="H177" s="7">
        <v>41092</v>
      </c>
      <c r="I177" s="1" t="s">
        <v>1081</v>
      </c>
      <c r="J177" s="47">
        <v>5</v>
      </c>
      <c r="K177" s="47">
        <v>1</v>
      </c>
      <c r="L177" s="49" t="s">
        <v>1423</v>
      </c>
      <c r="M177" s="6" t="s">
        <v>1281</v>
      </c>
      <c r="N177" s="6" t="s">
        <v>1435</v>
      </c>
      <c r="O177" s="6" t="s">
        <v>1443</v>
      </c>
      <c r="P177" s="12" t="s">
        <v>1053</v>
      </c>
      <c r="Q177" s="15" t="str">
        <f>VLOOKUP(P177,functions!$A$2:$H$69,3,FALSE)</f>
        <v>Production worker</v>
      </c>
      <c r="R177" s="15"/>
      <c r="S177" s="17">
        <f>VLOOKUP(P177,functions!$A$2:$H$69,8,FALSE)</f>
        <v>2</v>
      </c>
      <c r="T177" s="17">
        <f t="shared" ca="1" si="22"/>
        <v>6</v>
      </c>
      <c r="U177" s="18">
        <f ca="1">VLOOKUP(T177,'salary scales'!$A$1:$F$10,S177+1,FALSE)</f>
        <v>1939.17</v>
      </c>
      <c r="V177" s="23">
        <f>VLOOKUP(P177,functions!$A$2:$H$69,5,FALSE)</f>
        <v>1.00064</v>
      </c>
      <c r="X177" s="18">
        <f t="shared" ca="1" si="23"/>
        <v>1940.4110688000001</v>
      </c>
      <c r="Y177" s="18">
        <f t="shared" ca="1" si="24"/>
        <v>155.232885504</v>
      </c>
      <c r="Z177" s="18">
        <f t="shared" ca="1" si="26"/>
        <v>995.87124999999992</v>
      </c>
      <c r="AA177" s="18">
        <f t="shared" ca="1" si="27"/>
        <v>150.38185783200001</v>
      </c>
      <c r="AB177" s="18">
        <f t="shared" ca="1" si="28"/>
        <v>32.986988169600004</v>
      </c>
      <c r="AC177" s="18">
        <f t="shared" ca="1" si="29"/>
        <v>43.465207941119999</v>
      </c>
      <c r="AD177" s="18">
        <f t="shared" ca="1" si="30"/>
        <v>90.229114699199997</v>
      </c>
      <c r="AE177" s="18">
        <f t="shared" ca="1" si="31"/>
        <v>10.478219771520001</v>
      </c>
      <c r="AF177" s="18">
        <f t="shared" ca="1" si="32"/>
        <v>83.745562880000023</v>
      </c>
      <c r="AG177" t="str">
        <f t="shared" si="25"/>
        <v/>
      </c>
    </row>
    <row r="178" spans="1:33" x14ac:dyDescent="0.3">
      <c r="A178" s="2" t="s">
        <v>173</v>
      </c>
      <c r="B178" t="s">
        <v>947</v>
      </c>
      <c r="C178" t="s">
        <v>733</v>
      </c>
      <c r="D178" t="s">
        <v>556</v>
      </c>
      <c r="E178" s="1" t="s">
        <v>410</v>
      </c>
      <c r="F178" s="1" t="s">
        <v>465</v>
      </c>
      <c r="G178" s="7">
        <v>31530</v>
      </c>
      <c r="H178" s="7">
        <v>41328</v>
      </c>
      <c r="I178" s="1" t="s">
        <v>1081</v>
      </c>
      <c r="J178" s="47">
        <v>1</v>
      </c>
      <c r="K178" s="47">
        <v>1</v>
      </c>
      <c r="L178" s="49" t="s">
        <v>1422</v>
      </c>
      <c r="M178" s="6" t="s">
        <v>1283</v>
      </c>
      <c r="N178" s="6" t="s">
        <v>1440</v>
      </c>
      <c r="O178" s="6" t="s">
        <v>1450</v>
      </c>
      <c r="P178" s="12" t="s">
        <v>1054</v>
      </c>
      <c r="Q178" s="15" t="str">
        <f>VLOOKUP(P178,functions!$A$2:$H$69,3,FALSE)</f>
        <v>Production assistant</v>
      </c>
      <c r="R178" s="15"/>
      <c r="S178" s="17">
        <f>VLOOKUP(P178,functions!$A$2:$H$69,8,FALSE)</f>
        <v>1</v>
      </c>
      <c r="T178" s="17">
        <f t="shared" ca="1" si="22"/>
        <v>5</v>
      </c>
      <c r="U178" s="18">
        <f ca="1">VLOOKUP(T178,'salary scales'!$A$1:$F$10,S178+1,FALSE)</f>
        <v>1829.7</v>
      </c>
      <c r="V178" s="23">
        <f>VLOOKUP(P178,functions!$A$2:$H$69,5,FALSE)</f>
        <v>1.00064</v>
      </c>
      <c r="X178" s="18">
        <f t="shared" ca="1" si="23"/>
        <v>1830.8710080000001</v>
      </c>
      <c r="Y178" s="18">
        <f t="shared" ca="1" si="24"/>
        <v>146.46968064000001</v>
      </c>
      <c r="Z178" s="18">
        <f t="shared" ca="1" si="26"/>
        <v>995.87124999999992</v>
      </c>
      <c r="AA178" s="18">
        <f t="shared" ca="1" si="27"/>
        <v>141.89250312000001</v>
      </c>
      <c r="AB178" s="18">
        <f t="shared" ca="1" si="28"/>
        <v>31.124807136000005</v>
      </c>
      <c r="AC178" s="18">
        <f t="shared" ca="1" si="29"/>
        <v>41.011510579199999</v>
      </c>
      <c r="AD178" s="18">
        <f t="shared" ca="1" si="30"/>
        <v>85.135501872000006</v>
      </c>
      <c r="AE178" s="18">
        <f t="shared" ca="1" si="31"/>
        <v>9.8867034432000001</v>
      </c>
      <c r="AF178" s="18">
        <f t="shared" ca="1" si="32"/>
        <v>72.791556800000009</v>
      </c>
      <c r="AG178" t="str">
        <f t="shared" si="25"/>
        <v/>
      </c>
    </row>
    <row r="179" spans="1:33" x14ac:dyDescent="0.3">
      <c r="A179" s="2" t="s">
        <v>174</v>
      </c>
      <c r="B179" t="s">
        <v>784</v>
      </c>
      <c r="C179" t="s">
        <v>733</v>
      </c>
      <c r="D179" t="s">
        <v>447</v>
      </c>
      <c r="E179" s="1" t="s">
        <v>410</v>
      </c>
      <c r="F179" s="1" t="s">
        <v>465</v>
      </c>
      <c r="G179" s="7">
        <v>28645</v>
      </c>
      <c r="H179" s="7">
        <v>41182</v>
      </c>
      <c r="I179" s="1" t="s">
        <v>1081</v>
      </c>
      <c r="J179" s="47">
        <v>1</v>
      </c>
      <c r="K179" s="47">
        <v>1</v>
      </c>
      <c r="L179" s="49" t="s">
        <v>1423</v>
      </c>
      <c r="M179" s="6" t="s">
        <v>1281</v>
      </c>
      <c r="N179" s="6" t="s">
        <v>1438</v>
      </c>
      <c r="O179" s="6" t="s">
        <v>1448</v>
      </c>
      <c r="P179" s="12" t="s">
        <v>1056</v>
      </c>
      <c r="Q179" s="15" t="str">
        <f>VLOOKUP(P179,functions!$A$2:$H$69,3,FALSE)</f>
        <v>Team leader Load and Unload</v>
      </c>
      <c r="R179" s="15" t="s">
        <v>1083</v>
      </c>
      <c r="S179" s="17">
        <f>VLOOKUP(P179,functions!$A$2:$H$69,8,FALSE)</f>
        <v>3</v>
      </c>
      <c r="T179" s="17">
        <f t="shared" ca="1" si="22"/>
        <v>6</v>
      </c>
      <c r="U179" s="18">
        <f ca="1">VLOOKUP(T179,'salary scales'!$A$1:$F$10,S179+1,FALSE)</f>
        <v>2025.09</v>
      </c>
      <c r="V179" s="23">
        <f>VLOOKUP(P179,functions!$A$2:$H$69,5,FALSE)</f>
        <v>1</v>
      </c>
      <c r="X179" s="18">
        <f t="shared" ca="1" si="23"/>
        <v>2025.09</v>
      </c>
      <c r="Y179" s="18">
        <f t="shared" ca="1" si="24"/>
        <v>162.00719999999998</v>
      </c>
      <c r="Z179" s="18">
        <f t="shared" ca="1" si="26"/>
        <v>995.87124999999992</v>
      </c>
      <c r="AA179" s="18">
        <f t="shared" ca="1" si="27"/>
        <v>156.94447499999998</v>
      </c>
      <c r="AB179" s="18">
        <f t="shared" ca="1" si="28"/>
        <v>34.42653</v>
      </c>
      <c r="AC179" s="18">
        <f t="shared" ca="1" si="29"/>
        <v>45.362015999999997</v>
      </c>
      <c r="AD179" s="18">
        <f t="shared" ca="1" si="30"/>
        <v>94.166685000000001</v>
      </c>
      <c r="AE179" s="18">
        <f t="shared" ca="1" si="31"/>
        <v>10.935486000000001</v>
      </c>
      <c r="AF179" s="18">
        <f t="shared" ca="1" si="32"/>
        <v>92.283999999999992</v>
      </c>
      <c r="AG179" t="str">
        <f t="shared" si="25"/>
        <v/>
      </c>
    </row>
    <row r="180" spans="1:33" x14ac:dyDescent="0.3">
      <c r="A180" s="2" t="s">
        <v>175</v>
      </c>
      <c r="B180" t="s">
        <v>848</v>
      </c>
      <c r="D180" t="s">
        <v>431</v>
      </c>
      <c r="E180" s="1" t="s">
        <v>410</v>
      </c>
      <c r="F180" s="1" t="s">
        <v>465</v>
      </c>
      <c r="G180" s="7">
        <v>34668</v>
      </c>
      <c r="H180" s="7">
        <v>41194</v>
      </c>
      <c r="I180" s="1" t="s">
        <v>1081</v>
      </c>
      <c r="M180" s="6" t="s">
        <v>1281</v>
      </c>
      <c r="N180" s="6" t="s">
        <v>1438</v>
      </c>
      <c r="O180" s="6" t="s">
        <v>1457</v>
      </c>
      <c r="P180" s="12" t="s">
        <v>1059</v>
      </c>
      <c r="Q180" s="15" t="str">
        <f>VLOOKUP(P180,functions!$A$2:$H$69,3,FALSE)</f>
        <v>Warehouse worker</v>
      </c>
      <c r="R180" s="15"/>
      <c r="S180" s="17">
        <f>VLOOKUP(P180,functions!$A$2:$H$69,8,FALSE)</f>
        <v>1</v>
      </c>
      <c r="T180" s="17">
        <f t="shared" ca="1" si="22"/>
        <v>6</v>
      </c>
      <c r="U180" s="18">
        <f ca="1">VLOOKUP(T180,'salary scales'!$A$1:$F$10,S180+1,FALSE)</f>
        <v>1861.13</v>
      </c>
      <c r="V180" s="23">
        <f>VLOOKUP(P180,functions!$A$2:$H$69,5,FALSE)</f>
        <v>1</v>
      </c>
      <c r="X180" s="18">
        <f t="shared" ca="1" si="23"/>
        <v>1861.13</v>
      </c>
      <c r="Y180" s="18">
        <f t="shared" ca="1" si="24"/>
        <v>148.8904</v>
      </c>
      <c r="Z180" s="18">
        <f t="shared" ca="1" si="26"/>
        <v>995.87124999999992</v>
      </c>
      <c r="AA180" s="18">
        <f t="shared" ca="1" si="27"/>
        <v>144.23757500000002</v>
      </c>
      <c r="AB180" s="18">
        <f t="shared" ca="1" si="28"/>
        <v>31.639210000000006</v>
      </c>
      <c r="AC180" s="18">
        <f t="shared" ca="1" si="29"/>
        <v>41.689312000000001</v>
      </c>
      <c r="AD180" s="18">
        <f t="shared" ca="1" si="30"/>
        <v>86.542545000000004</v>
      </c>
      <c r="AE180" s="18">
        <f t="shared" ca="1" si="31"/>
        <v>10.050102000000001</v>
      </c>
      <c r="AF180" s="18">
        <f t="shared" ca="1" si="32"/>
        <v>75.888000000000019</v>
      </c>
      <c r="AG180" t="str">
        <f t="shared" si="25"/>
        <v/>
      </c>
    </row>
    <row r="181" spans="1:33" x14ac:dyDescent="0.3">
      <c r="A181" s="2" t="s">
        <v>176</v>
      </c>
      <c r="B181" t="s">
        <v>849</v>
      </c>
      <c r="D181" t="s">
        <v>564</v>
      </c>
      <c r="E181" s="1" t="s">
        <v>410</v>
      </c>
      <c r="F181" s="1" t="s">
        <v>465</v>
      </c>
      <c r="G181" s="7">
        <v>34377</v>
      </c>
      <c r="H181" s="7">
        <v>40977</v>
      </c>
      <c r="I181" s="1" t="s">
        <v>1081</v>
      </c>
      <c r="J181" s="47">
        <v>11</v>
      </c>
      <c r="K181" s="47">
        <v>3</v>
      </c>
      <c r="L181" s="49" t="s">
        <v>1423</v>
      </c>
      <c r="M181" s="6" t="s">
        <v>1283</v>
      </c>
      <c r="N181" s="6" t="s">
        <v>1440</v>
      </c>
      <c r="O181" s="6" t="s">
        <v>1450</v>
      </c>
      <c r="P181" s="12" t="s">
        <v>1053</v>
      </c>
      <c r="Q181" s="15" t="str">
        <f>VLOOKUP(P181,functions!$A$2:$H$69,3,FALSE)</f>
        <v>Production worker</v>
      </c>
      <c r="R181" s="15"/>
      <c r="S181" s="17">
        <f>VLOOKUP(P181,functions!$A$2:$H$69,8,FALSE)</f>
        <v>2</v>
      </c>
      <c r="T181" s="17">
        <f t="shared" ca="1" si="22"/>
        <v>6</v>
      </c>
      <c r="U181" s="18">
        <f ca="1">VLOOKUP(T181,'salary scales'!$A$1:$F$10,S181+1,FALSE)</f>
        <v>1939.17</v>
      </c>
      <c r="V181" s="23">
        <f>VLOOKUP(P181,functions!$A$2:$H$69,5,FALSE)</f>
        <v>1.00064</v>
      </c>
      <c r="X181" s="18">
        <f t="shared" ca="1" si="23"/>
        <v>1940.4110688000001</v>
      </c>
      <c r="Y181" s="18">
        <f t="shared" ca="1" si="24"/>
        <v>155.232885504</v>
      </c>
      <c r="Z181" s="18">
        <f t="shared" ca="1" si="26"/>
        <v>995.87124999999992</v>
      </c>
      <c r="AA181" s="18">
        <f t="shared" ca="1" si="27"/>
        <v>150.38185783200001</v>
      </c>
      <c r="AB181" s="18">
        <f t="shared" ca="1" si="28"/>
        <v>32.986988169600004</v>
      </c>
      <c r="AC181" s="18">
        <f t="shared" ca="1" si="29"/>
        <v>43.465207941119999</v>
      </c>
      <c r="AD181" s="18">
        <f t="shared" ca="1" si="30"/>
        <v>90.229114699199997</v>
      </c>
      <c r="AE181" s="18">
        <f t="shared" ca="1" si="31"/>
        <v>10.478219771520001</v>
      </c>
      <c r="AF181" s="18">
        <f t="shared" ca="1" si="32"/>
        <v>83.745562880000023</v>
      </c>
      <c r="AG181" t="str">
        <f t="shared" si="25"/>
        <v/>
      </c>
    </row>
    <row r="182" spans="1:33" x14ac:dyDescent="0.3">
      <c r="A182" s="2" t="s">
        <v>177</v>
      </c>
      <c r="B182" t="s">
        <v>849</v>
      </c>
      <c r="D182" t="s">
        <v>564</v>
      </c>
      <c r="E182" s="1" t="s">
        <v>410</v>
      </c>
      <c r="F182" s="1" t="s">
        <v>465</v>
      </c>
      <c r="G182" s="7">
        <v>23678</v>
      </c>
      <c r="H182" s="7">
        <v>39643</v>
      </c>
      <c r="I182" s="1" t="s">
        <v>1081</v>
      </c>
      <c r="M182" s="6" t="s">
        <v>1283</v>
      </c>
      <c r="N182" s="6" t="s">
        <v>1440</v>
      </c>
      <c r="O182" s="6" t="s">
        <v>1450</v>
      </c>
      <c r="P182" s="12" t="s">
        <v>1053</v>
      </c>
      <c r="Q182" s="15" t="str">
        <f>VLOOKUP(P182,functions!$A$2:$H$69,3,FALSE)</f>
        <v>Production worker</v>
      </c>
      <c r="R182" s="15" t="s">
        <v>1082</v>
      </c>
      <c r="S182" s="17">
        <f>VLOOKUP(P182,functions!$A$2:$H$69,8,FALSE)</f>
        <v>2</v>
      </c>
      <c r="T182" s="17">
        <f t="shared" ca="1" si="22"/>
        <v>10</v>
      </c>
      <c r="U182" s="18" t="e">
        <f ca="1">VLOOKUP(T182,'salary scales'!$A$1:$F$10,S182+1,FALSE)</f>
        <v>#N/A</v>
      </c>
      <c r="V182" s="23">
        <f>VLOOKUP(P182,functions!$A$2:$H$69,5,FALSE)</f>
        <v>1.00064</v>
      </c>
      <c r="X182" s="18" t="e">
        <f t="shared" ca="1" si="23"/>
        <v>#N/A</v>
      </c>
      <c r="Y182" s="18" t="e">
        <f t="shared" ca="1" si="24"/>
        <v>#N/A</v>
      </c>
      <c r="Z182" s="18" t="e">
        <f t="shared" ca="1" si="26"/>
        <v>#N/A</v>
      </c>
      <c r="AA182" s="18" t="e">
        <f t="shared" ca="1" si="27"/>
        <v>#N/A</v>
      </c>
      <c r="AB182" s="18" t="e">
        <f t="shared" ca="1" si="28"/>
        <v>#N/A</v>
      </c>
      <c r="AC182" s="18" t="e">
        <f t="shared" ca="1" si="29"/>
        <v>#N/A</v>
      </c>
      <c r="AD182" s="18" t="e">
        <f t="shared" ca="1" si="30"/>
        <v>#N/A</v>
      </c>
      <c r="AE182" s="18" t="e">
        <f t="shared" ca="1" si="31"/>
        <v>#N/A</v>
      </c>
      <c r="AF182" s="18" t="e">
        <f t="shared" ca="1" si="32"/>
        <v>#N/A</v>
      </c>
      <c r="AG182" t="str">
        <f t="shared" si="25"/>
        <v/>
      </c>
    </row>
    <row r="183" spans="1:33" x14ac:dyDescent="0.3">
      <c r="A183" s="2" t="s">
        <v>178</v>
      </c>
      <c r="B183" t="s">
        <v>849</v>
      </c>
      <c r="D183" t="s">
        <v>706</v>
      </c>
      <c r="E183" s="1" t="s">
        <v>1467</v>
      </c>
      <c r="F183" s="1" t="s">
        <v>465</v>
      </c>
      <c r="G183" s="7">
        <v>24827</v>
      </c>
      <c r="H183" s="7">
        <v>39867</v>
      </c>
      <c r="I183" s="1" t="s">
        <v>1081</v>
      </c>
      <c r="J183" s="47">
        <v>1</v>
      </c>
      <c r="K183" s="47">
        <v>1</v>
      </c>
      <c r="L183" s="49" t="s">
        <v>1423</v>
      </c>
      <c r="M183" s="6" t="s">
        <v>1281</v>
      </c>
      <c r="N183" s="6" t="s">
        <v>1044</v>
      </c>
      <c r="O183" s="6" t="s">
        <v>1274</v>
      </c>
      <c r="P183" s="12" t="s">
        <v>1016</v>
      </c>
      <c r="Q183" s="15" t="str">
        <f>VLOOKUP(P183,functions!$A$2:$H$69,3,FALSE)</f>
        <v>PR employee</v>
      </c>
      <c r="R183" s="15"/>
      <c r="S183" s="17">
        <f>VLOOKUP(P183,functions!$A$2:$H$69,8,FALSE)</f>
        <v>4</v>
      </c>
      <c r="T183" s="17">
        <f t="shared" ca="1" si="22"/>
        <v>9</v>
      </c>
      <c r="U183" s="18">
        <f ca="1">VLOOKUP(T183,'salary scales'!$A$1:$F$10,S183+1,FALSE)</f>
        <v>2277.9499999999998</v>
      </c>
      <c r="V183" s="23">
        <f>VLOOKUP(P183,functions!$A$2:$H$69,5,FALSE)</f>
        <v>1</v>
      </c>
      <c r="X183" s="18">
        <f t="shared" ca="1" si="23"/>
        <v>2277.9499999999998</v>
      </c>
      <c r="Y183" s="18">
        <f t="shared" ca="1" si="24"/>
        <v>182.23599999999999</v>
      </c>
      <c r="Z183" s="18">
        <f t="shared" ca="1" si="26"/>
        <v>995.87124999999992</v>
      </c>
      <c r="AA183" s="18">
        <f t="shared" ca="1" si="27"/>
        <v>176.54112499999999</v>
      </c>
      <c r="AB183" s="18">
        <f t="shared" ca="1" si="28"/>
        <v>38.725149999999999</v>
      </c>
      <c r="AC183" s="18">
        <f t="shared" ca="1" si="29"/>
        <v>51.026079999999993</v>
      </c>
      <c r="AD183" s="18">
        <f t="shared" ca="1" si="30"/>
        <v>105.92467499999999</v>
      </c>
      <c r="AE183" s="18">
        <f t="shared" ca="1" si="31"/>
        <v>12.300929999999999</v>
      </c>
      <c r="AF183" s="18">
        <f t="shared" ca="1" si="32"/>
        <v>117.57</v>
      </c>
      <c r="AG183" t="str">
        <f t="shared" si="25"/>
        <v/>
      </c>
    </row>
    <row r="184" spans="1:33" x14ac:dyDescent="0.3">
      <c r="A184" s="2" t="s">
        <v>179</v>
      </c>
      <c r="B184" t="s">
        <v>849</v>
      </c>
      <c r="D184" t="s">
        <v>472</v>
      </c>
      <c r="E184" s="1" t="s">
        <v>410</v>
      </c>
      <c r="F184" s="1" t="s">
        <v>465</v>
      </c>
      <c r="G184" s="7">
        <v>30685</v>
      </c>
      <c r="H184" s="7">
        <v>41138</v>
      </c>
      <c r="I184" s="1" t="s">
        <v>1081</v>
      </c>
      <c r="J184" s="47">
        <v>60</v>
      </c>
      <c r="K184" s="47">
        <v>1</v>
      </c>
      <c r="L184" s="49" t="s">
        <v>1431</v>
      </c>
      <c r="M184" s="6" t="s">
        <v>1281</v>
      </c>
      <c r="N184" s="6" t="s">
        <v>1405</v>
      </c>
      <c r="O184" s="6" t="s">
        <v>1279</v>
      </c>
      <c r="P184" s="12" t="s">
        <v>1066</v>
      </c>
      <c r="Q184" s="15" t="str">
        <f>VLOOKUP(P184,functions!$A$2:$H$69,3,FALSE)</f>
        <v>restaurant employee</v>
      </c>
      <c r="R184" s="15"/>
      <c r="S184" s="17">
        <f>VLOOKUP(P184,functions!$A$2:$H$69,8,FALSE)</f>
        <v>2</v>
      </c>
      <c r="T184" s="17">
        <f t="shared" ca="1" si="22"/>
        <v>6</v>
      </c>
      <c r="U184" s="18">
        <f ca="1">VLOOKUP(T184,'salary scales'!$A$1:$F$10,S184+1,FALSE)</f>
        <v>1939.17</v>
      </c>
      <c r="V184" s="23">
        <f>VLOOKUP(P184,functions!$A$2:$H$69,5,FALSE)</f>
        <v>1</v>
      </c>
      <c r="X184" s="18">
        <f t="shared" ca="1" si="23"/>
        <v>1939.17</v>
      </c>
      <c r="Y184" s="18">
        <f t="shared" ca="1" si="24"/>
        <v>155.1336</v>
      </c>
      <c r="Z184" s="18">
        <f t="shared" ca="1" si="26"/>
        <v>995.87124999999992</v>
      </c>
      <c r="AA184" s="18">
        <f t="shared" ca="1" si="27"/>
        <v>150.285675</v>
      </c>
      <c r="AB184" s="18">
        <f t="shared" ca="1" si="28"/>
        <v>32.965890000000002</v>
      </c>
      <c r="AC184" s="18">
        <f t="shared" ca="1" si="29"/>
        <v>43.437407999999998</v>
      </c>
      <c r="AD184" s="18">
        <f t="shared" ca="1" si="30"/>
        <v>90.171405000000007</v>
      </c>
      <c r="AE184" s="18">
        <f t="shared" ca="1" si="31"/>
        <v>10.471518000000001</v>
      </c>
      <c r="AF184" s="18">
        <f t="shared" ca="1" si="32"/>
        <v>83.692000000000007</v>
      </c>
      <c r="AG184" t="str">
        <f t="shared" si="25"/>
        <v/>
      </c>
    </row>
    <row r="185" spans="1:33" x14ac:dyDescent="0.3">
      <c r="A185" s="2" t="s">
        <v>180</v>
      </c>
      <c r="B185" t="s">
        <v>757</v>
      </c>
      <c r="C185" t="s">
        <v>733</v>
      </c>
      <c r="D185" t="s">
        <v>428</v>
      </c>
      <c r="E185" s="1" t="s">
        <v>410</v>
      </c>
      <c r="F185" s="1" t="s">
        <v>465</v>
      </c>
      <c r="G185" s="7">
        <v>32625</v>
      </c>
      <c r="H185" s="7">
        <v>40463</v>
      </c>
      <c r="I185" s="1" t="s">
        <v>1081</v>
      </c>
      <c r="J185" s="47">
        <v>1</v>
      </c>
      <c r="K185" s="47">
        <v>1</v>
      </c>
      <c r="L185" s="49" t="s">
        <v>1422</v>
      </c>
      <c r="M185" s="6" t="s">
        <v>1283</v>
      </c>
      <c r="N185" s="6" t="s">
        <v>1440</v>
      </c>
      <c r="O185" s="6" t="s">
        <v>1450</v>
      </c>
      <c r="P185" s="12" t="s">
        <v>1053</v>
      </c>
      <c r="Q185" s="15" t="str">
        <f>VLOOKUP(P185,functions!$A$2:$H$69,3,FALSE)</f>
        <v>Production worker</v>
      </c>
      <c r="R185" s="15"/>
      <c r="S185" s="17">
        <f>VLOOKUP(P185,functions!$A$2:$H$69,8,FALSE)</f>
        <v>2</v>
      </c>
      <c r="T185" s="17">
        <f t="shared" ca="1" si="22"/>
        <v>8</v>
      </c>
      <c r="U185" s="18">
        <f ca="1">VLOOKUP(T185,'salary scales'!$A$1:$F$10,S185+1,FALSE)</f>
        <v>1939.17</v>
      </c>
      <c r="V185" s="23">
        <f>VLOOKUP(P185,functions!$A$2:$H$69,5,FALSE)</f>
        <v>1.00064</v>
      </c>
      <c r="X185" s="18">
        <f t="shared" ca="1" si="23"/>
        <v>1940.4110688000001</v>
      </c>
      <c r="Y185" s="18">
        <f t="shared" ca="1" si="24"/>
        <v>155.232885504</v>
      </c>
      <c r="Z185" s="18">
        <f t="shared" ca="1" si="26"/>
        <v>995.87124999999992</v>
      </c>
      <c r="AA185" s="18">
        <f t="shared" ca="1" si="27"/>
        <v>150.38185783200001</v>
      </c>
      <c r="AB185" s="18">
        <f t="shared" ca="1" si="28"/>
        <v>32.986988169600004</v>
      </c>
      <c r="AC185" s="18">
        <f t="shared" ca="1" si="29"/>
        <v>43.465207941119999</v>
      </c>
      <c r="AD185" s="18">
        <f t="shared" ca="1" si="30"/>
        <v>90.229114699199997</v>
      </c>
      <c r="AE185" s="18">
        <f t="shared" ca="1" si="31"/>
        <v>10.478219771520001</v>
      </c>
      <c r="AF185" s="18">
        <f t="shared" ca="1" si="32"/>
        <v>83.745562880000023</v>
      </c>
      <c r="AG185" t="str">
        <f t="shared" si="25"/>
        <v/>
      </c>
    </row>
    <row r="186" spans="1:33" x14ac:dyDescent="0.3">
      <c r="A186" s="2" t="s">
        <v>181</v>
      </c>
      <c r="B186" t="s">
        <v>756</v>
      </c>
      <c r="C186" t="s">
        <v>743</v>
      </c>
      <c r="D186" t="s">
        <v>664</v>
      </c>
      <c r="E186" s="1" t="s">
        <v>1467</v>
      </c>
      <c r="F186" s="1" t="s">
        <v>465</v>
      </c>
      <c r="G186" s="7">
        <v>22246</v>
      </c>
      <c r="H186" s="7">
        <v>39691</v>
      </c>
      <c r="I186" s="1" t="s">
        <v>1081</v>
      </c>
      <c r="M186" s="6" t="s">
        <v>1281</v>
      </c>
      <c r="N186" s="6" t="s">
        <v>1435</v>
      </c>
      <c r="O186" s="6" t="s">
        <v>1443</v>
      </c>
      <c r="P186" s="12" t="s">
        <v>1053</v>
      </c>
      <c r="Q186" s="15" t="str">
        <f>VLOOKUP(P186,functions!$A$2:$H$69,3,FALSE)</f>
        <v>Production worker</v>
      </c>
      <c r="R186" s="15"/>
      <c r="S186" s="17">
        <f>VLOOKUP(P186,functions!$A$2:$H$69,8,FALSE)</f>
        <v>2</v>
      </c>
      <c r="T186" s="17">
        <f t="shared" ca="1" si="22"/>
        <v>10</v>
      </c>
      <c r="U186" s="18" t="e">
        <f ca="1">VLOOKUP(T186,'salary scales'!$A$1:$F$10,S186+1,FALSE)</f>
        <v>#N/A</v>
      </c>
      <c r="V186" s="23">
        <f>VLOOKUP(P186,functions!$A$2:$H$69,5,FALSE)</f>
        <v>1.00064</v>
      </c>
      <c r="X186" s="18" t="e">
        <f t="shared" ca="1" si="23"/>
        <v>#N/A</v>
      </c>
      <c r="Y186" s="18" t="e">
        <f t="shared" ca="1" si="24"/>
        <v>#N/A</v>
      </c>
      <c r="Z186" s="18" t="e">
        <f t="shared" ca="1" si="26"/>
        <v>#N/A</v>
      </c>
      <c r="AA186" s="18" t="e">
        <f t="shared" ca="1" si="27"/>
        <v>#N/A</v>
      </c>
      <c r="AB186" s="18" t="e">
        <f t="shared" ca="1" si="28"/>
        <v>#N/A</v>
      </c>
      <c r="AC186" s="18" t="e">
        <f t="shared" ca="1" si="29"/>
        <v>#N/A</v>
      </c>
      <c r="AD186" s="18" t="e">
        <f t="shared" ca="1" si="30"/>
        <v>#N/A</v>
      </c>
      <c r="AE186" s="18" t="e">
        <f t="shared" ca="1" si="31"/>
        <v>#N/A</v>
      </c>
      <c r="AF186" s="18" t="e">
        <f t="shared" ca="1" si="32"/>
        <v>#N/A</v>
      </c>
      <c r="AG186" t="str">
        <f t="shared" si="25"/>
        <v/>
      </c>
    </row>
    <row r="187" spans="1:33" x14ac:dyDescent="0.3">
      <c r="A187" s="2" t="s">
        <v>182</v>
      </c>
      <c r="B187" t="s">
        <v>850</v>
      </c>
      <c r="D187" t="s">
        <v>707</v>
      </c>
      <c r="E187" s="1" t="s">
        <v>1467</v>
      </c>
      <c r="F187" s="1" t="s">
        <v>465</v>
      </c>
      <c r="G187" s="7">
        <v>24631</v>
      </c>
      <c r="H187" s="7">
        <v>40216</v>
      </c>
      <c r="I187" s="1" t="s">
        <v>1420</v>
      </c>
      <c r="J187" s="47">
        <v>2</v>
      </c>
      <c r="K187" s="47">
        <v>1</v>
      </c>
      <c r="L187" s="49" t="s">
        <v>1432</v>
      </c>
      <c r="M187" s="6" t="s">
        <v>1281</v>
      </c>
      <c r="N187" s="6" t="s">
        <v>1334</v>
      </c>
      <c r="O187" s="6" t="s">
        <v>1452</v>
      </c>
      <c r="P187" s="12" t="s">
        <v>1027</v>
      </c>
      <c r="Q187" s="15" t="str">
        <f>VLOOKUP(P187,functions!$A$2:$H$69,3,FALSE)</f>
        <v>Purchaser raw materials</v>
      </c>
      <c r="R187" s="15" t="s">
        <v>1082</v>
      </c>
      <c r="S187" s="17">
        <f>VLOOKUP(P187,functions!$A$2:$H$69,8,FALSE)</f>
        <v>2</v>
      </c>
      <c r="T187" s="17">
        <f t="shared" ca="1" si="22"/>
        <v>8</v>
      </c>
      <c r="U187" s="18">
        <f ca="1">VLOOKUP(T187,'salary scales'!$A$1:$F$10,S187+1,FALSE)</f>
        <v>1939.17</v>
      </c>
      <c r="V187" s="23">
        <f>VLOOKUP(P187,functions!$A$2:$H$69,5,FALSE)</f>
        <v>1</v>
      </c>
      <c r="X187" s="18">
        <f t="shared" ca="1" si="23"/>
        <v>1939.17</v>
      </c>
      <c r="Y187" s="18">
        <f t="shared" ca="1" si="24"/>
        <v>155.1336</v>
      </c>
      <c r="Z187" s="18">
        <f t="shared" ca="1" si="26"/>
        <v>995.87124999999992</v>
      </c>
      <c r="AA187" s="18">
        <f t="shared" ca="1" si="27"/>
        <v>150.285675</v>
      </c>
      <c r="AB187" s="18">
        <f t="shared" ca="1" si="28"/>
        <v>32.965890000000002</v>
      </c>
      <c r="AC187" s="18">
        <f t="shared" ca="1" si="29"/>
        <v>43.437407999999998</v>
      </c>
      <c r="AD187" s="18">
        <f t="shared" ca="1" si="30"/>
        <v>90.171405000000007</v>
      </c>
      <c r="AE187" s="18">
        <f t="shared" ca="1" si="31"/>
        <v>10.471518000000001</v>
      </c>
      <c r="AF187" s="18">
        <f t="shared" ca="1" si="32"/>
        <v>83.692000000000007</v>
      </c>
      <c r="AG187" t="str">
        <f t="shared" si="25"/>
        <v/>
      </c>
    </row>
    <row r="188" spans="1:33" x14ac:dyDescent="0.3">
      <c r="A188" s="2" t="s">
        <v>183</v>
      </c>
      <c r="B188" t="s">
        <v>850</v>
      </c>
      <c r="D188" t="s">
        <v>565</v>
      </c>
      <c r="E188" s="1" t="s">
        <v>410</v>
      </c>
      <c r="F188" s="1" t="s">
        <v>465</v>
      </c>
      <c r="G188" s="7">
        <v>28047</v>
      </c>
      <c r="H188" s="7">
        <v>40488</v>
      </c>
      <c r="I188" s="1" t="s">
        <v>1081</v>
      </c>
      <c r="J188" s="47">
        <v>1</v>
      </c>
      <c r="K188" s="47">
        <v>1</v>
      </c>
      <c r="L188" s="49" t="s">
        <v>1422</v>
      </c>
      <c r="M188" s="6" t="s">
        <v>1281</v>
      </c>
      <c r="N188" s="6" t="s">
        <v>1435</v>
      </c>
      <c r="O188" s="6" t="s">
        <v>1443</v>
      </c>
      <c r="P188" s="12" t="s">
        <v>1054</v>
      </c>
      <c r="Q188" s="15" t="str">
        <f>VLOOKUP(P188,functions!$A$2:$H$69,3,FALSE)</f>
        <v>Production assistant</v>
      </c>
      <c r="R188" s="15"/>
      <c r="S188" s="17">
        <f>VLOOKUP(P188,functions!$A$2:$H$69,8,FALSE)</f>
        <v>1</v>
      </c>
      <c r="T188" s="17">
        <f t="shared" ca="1" si="22"/>
        <v>8</v>
      </c>
      <c r="U188" s="18">
        <f ca="1">VLOOKUP(T188,'salary scales'!$A$1:$F$10,S188+1,FALSE)</f>
        <v>1861.13</v>
      </c>
      <c r="V188" s="23">
        <f>VLOOKUP(P188,functions!$A$2:$H$69,5,FALSE)</f>
        <v>1.00064</v>
      </c>
      <c r="X188" s="18">
        <f t="shared" ca="1" si="23"/>
        <v>1862.3211232000001</v>
      </c>
      <c r="Y188" s="18">
        <f t="shared" ca="1" si="24"/>
        <v>148.98568985600002</v>
      </c>
      <c r="Z188" s="18">
        <f t="shared" ca="1" si="26"/>
        <v>995.87124999999992</v>
      </c>
      <c r="AA188" s="18">
        <f t="shared" ca="1" si="27"/>
        <v>144.32988704800002</v>
      </c>
      <c r="AB188" s="18">
        <f t="shared" ca="1" si="28"/>
        <v>31.659459094400002</v>
      </c>
      <c r="AC188" s="18">
        <f t="shared" ca="1" si="29"/>
        <v>41.715993159680004</v>
      </c>
      <c r="AD188" s="18">
        <f t="shared" ca="1" si="30"/>
        <v>86.597932228800005</v>
      </c>
      <c r="AE188" s="18">
        <f t="shared" ca="1" si="31"/>
        <v>10.056534065280001</v>
      </c>
      <c r="AF188" s="18">
        <f t="shared" ca="1" si="32"/>
        <v>75.936568320000021</v>
      </c>
      <c r="AG188" t="str">
        <f t="shared" si="25"/>
        <v/>
      </c>
    </row>
    <row r="189" spans="1:33" x14ac:dyDescent="0.3">
      <c r="A189" s="2" t="s">
        <v>184</v>
      </c>
      <c r="B189" t="s">
        <v>851</v>
      </c>
      <c r="D189" t="s">
        <v>565</v>
      </c>
      <c r="E189" s="1" t="s">
        <v>410</v>
      </c>
      <c r="F189" s="1" t="s">
        <v>465</v>
      </c>
      <c r="G189" s="7">
        <v>24283</v>
      </c>
      <c r="H189" s="7">
        <v>41434</v>
      </c>
      <c r="I189" s="1" t="s">
        <v>1081</v>
      </c>
      <c r="M189" s="6" t="s">
        <v>1281</v>
      </c>
      <c r="N189" s="6" t="s">
        <v>1405</v>
      </c>
      <c r="O189" s="6" t="s">
        <v>1447</v>
      </c>
      <c r="P189" s="12" t="s">
        <v>1070</v>
      </c>
      <c r="Q189" s="15" t="str">
        <f>VLOOKUP(P189,functions!$A$2:$H$69,3,FALSE)</f>
        <v>Employee Technical Service</v>
      </c>
      <c r="R189" s="15" t="s">
        <v>1082</v>
      </c>
      <c r="S189" s="17">
        <f>VLOOKUP(P189,functions!$A$2:$H$69,8,FALSE)</f>
        <v>2</v>
      </c>
      <c r="T189" s="17">
        <f t="shared" ca="1" si="22"/>
        <v>5</v>
      </c>
      <c r="U189" s="18">
        <f ca="1">VLOOKUP(T189,'salary scales'!$A$1:$F$10,S189+1,FALSE)</f>
        <v>1899.07</v>
      </c>
      <c r="V189" s="23">
        <f>VLOOKUP(P189,functions!$A$2:$H$69,5,FALSE)</f>
        <v>1</v>
      </c>
      <c r="X189" s="18">
        <f t="shared" ca="1" si="23"/>
        <v>1899.07</v>
      </c>
      <c r="Y189" s="18">
        <f t="shared" ca="1" si="24"/>
        <v>151.9256</v>
      </c>
      <c r="Z189" s="18">
        <f t="shared" ca="1" si="26"/>
        <v>995.87124999999992</v>
      </c>
      <c r="AA189" s="18">
        <f t="shared" ca="1" si="27"/>
        <v>147.17792499999999</v>
      </c>
      <c r="AB189" s="18">
        <f t="shared" ca="1" si="28"/>
        <v>32.284190000000002</v>
      </c>
      <c r="AC189" s="18">
        <f t="shared" ca="1" si="29"/>
        <v>42.539167999999997</v>
      </c>
      <c r="AD189" s="18">
        <f t="shared" ca="1" si="30"/>
        <v>88.306754999999995</v>
      </c>
      <c r="AE189" s="18">
        <f t="shared" ca="1" si="31"/>
        <v>10.254977999999999</v>
      </c>
      <c r="AF189" s="18">
        <f t="shared" ca="1" si="32"/>
        <v>79.682000000000002</v>
      </c>
      <c r="AG189" t="str">
        <f t="shared" si="25"/>
        <v/>
      </c>
    </row>
    <row r="190" spans="1:33" x14ac:dyDescent="0.3">
      <c r="A190" s="2" t="s">
        <v>185</v>
      </c>
      <c r="B190" t="s">
        <v>851</v>
      </c>
      <c r="D190" t="s">
        <v>473</v>
      </c>
      <c r="E190" s="1" t="s">
        <v>410</v>
      </c>
      <c r="F190" s="1" t="s">
        <v>465</v>
      </c>
      <c r="G190" s="7">
        <v>26646</v>
      </c>
      <c r="H190" s="7">
        <v>39386</v>
      </c>
      <c r="I190" s="1" t="s">
        <v>1081</v>
      </c>
      <c r="J190" s="47">
        <v>1</v>
      </c>
      <c r="K190" s="47">
        <v>1</v>
      </c>
      <c r="L190" s="49" t="s">
        <v>1423</v>
      </c>
      <c r="M190" s="6" t="s">
        <v>1281</v>
      </c>
      <c r="N190" s="6" t="s">
        <v>1335</v>
      </c>
      <c r="O190" s="6" t="s">
        <v>1445</v>
      </c>
      <c r="P190" s="12" t="s">
        <v>1021</v>
      </c>
      <c r="Q190" s="15" t="str">
        <f>VLOOKUP(P190,functions!$A$2:$H$69,3,FALSE)</f>
        <v>In-house sales employee</v>
      </c>
      <c r="R190" s="15"/>
      <c r="S190" s="17">
        <f>VLOOKUP(P190,functions!$A$2:$H$69,8,FALSE)</f>
        <v>3</v>
      </c>
      <c r="T190" s="17">
        <f t="shared" ca="1" si="22"/>
        <v>11</v>
      </c>
      <c r="U190" s="18" t="e">
        <f ca="1">VLOOKUP(T190,'salary scales'!$A$1:$F$10,S190+1,FALSE)</f>
        <v>#N/A</v>
      </c>
      <c r="V190" s="23">
        <f>VLOOKUP(P190,functions!$A$2:$H$69,5,FALSE)</f>
        <v>0.6</v>
      </c>
      <c r="X190" s="18" t="e">
        <f t="shared" ca="1" si="23"/>
        <v>#N/A</v>
      </c>
      <c r="Y190" s="18" t="e">
        <f t="shared" ca="1" si="24"/>
        <v>#N/A</v>
      </c>
      <c r="Z190" s="18" t="e">
        <f t="shared" ca="1" si="26"/>
        <v>#N/A</v>
      </c>
      <c r="AA190" s="18" t="e">
        <f t="shared" ca="1" si="27"/>
        <v>#N/A</v>
      </c>
      <c r="AB190" s="18" t="e">
        <f t="shared" ca="1" si="28"/>
        <v>#N/A</v>
      </c>
      <c r="AC190" s="18" t="e">
        <f t="shared" ca="1" si="29"/>
        <v>#N/A</v>
      </c>
      <c r="AD190" s="18" t="e">
        <f t="shared" ca="1" si="30"/>
        <v>#N/A</v>
      </c>
      <c r="AE190" s="18" t="e">
        <f t="shared" ca="1" si="31"/>
        <v>#N/A</v>
      </c>
      <c r="AF190" s="18" t="e">
        <f t="shared" ca="1" si="32"/>
        <v>#N/A</v>
      </c>
      <c r="AG190" t="str">
        <f t="shared" si="25"/>
        <v/>
      </c>
    </row>
    <row r="191" spans="1:33" x14ac:dyDescent="0.3">
      <c r="A191" s="2" t="s">
        <v>186</v>
      </c>
      <c r="B191" t="s">
        <v>852</v>
      </c>
      <c r="D191" t="s">
        <v>567</v>
      </c>
      <c r="E191" s="1" t="s">
        <v>410</v>
      </c>
      <c r="F191" s="1" t="s">
        <v>465</v>
      </c>
      <c r="G191" s="7">
        <v>30128</v>
      </c>
      <c r="H191" s="7">
        <v>39978</v>
      </c>
      <c r="I191" s="1" t="s">
        <v>1081</v>
      </c>
      <c r="J191" s="47">
        <v>1</v>
      </c>
      <c r="K191" s="47">
        <v>1</v>
      </c>
      <c r="L191" s="49" t="s">
        <v>1422</v>
      </c>
      <c r="M191" s="6" t="s">
        <v>1281</v>
      </c>
      <c r="N191" s="6" t="s">
        <v>1438</v>
      </c>
      <c r="O191" s="6" t="s">
        <v>1448</v>
      </c>
      <c r="P191" s="12" t="s">
        <v>1060</v>
      </c>
      <c r="Q191" s="15" t="str">
        <f>VLOOKUP(P191,functions!$A$2:$H$69,3,FALSE)</f>
        <v>Logistics employee loading and unloading</v>
      </c>
      <c r="R191" s="15"/>
      <c r="S191" s="17">
        <f>VLOOKUP(P191,functions!$A$2:$H$69,8,FALSE)</f>
        <v>1</v>
      </c>
      <c r="T191" s="17">
        <f t="shared" ca="1" si="22"/>
        <v>9</v>
      </c>
      <c r="U191" s="18">
        <f ca="1">VLOOKUP(T191,'salary scales'!$A$1:$F$10,S191+1,FALSE)</f>
        <v>1861.13</v>
      </c>
      <c r="V191" s="23">
        <f>VLOOKUP(P191,functions!$A$2:$H$69,5,FALSE)</f>
        <v>1</v>
      </c>
      <c r="X191" s="18">
        <f t="shared" ca="1" si="23"/>
        <v>1861.13</v>
      </c>
      <c r="Y191" s="18">
        <f t="shared" ca="1" si="24"/>
        <v>148.8904</v>
      </c>
      <c r="Z191" s="18">
        <f t="shared" ca="1" si="26"/>
        <v>995.87124999999992</v>
      </c>
      <c r="AA191" s="18">
        <f t="shared" ca="1" si="27"/>
        <v>144.23757500000002</v>
      </c>
      <c r="AB191" s="18">
        <f t="shared" ca="1" si="28"/>
        <v>31.639210000000006</v>
      </c>
      <c r="AC191" s="18">
        <f t="shared" ca="1" si="29"/>
        <v>41.689312000000001</v>
      </c>
      <c r="AD191" s="18">
        <f t="shared" ca="1" si="30"/>
        <v>86.542545000000004</v>
      </c>
      <c r="AE191" s="18">
        <f t="shared" ca="1" si="31"/>
        <v>10.050102000000001</v>
      </c>
      <c r="AF191" s="18">
        <f t="shared" ca="1" si="32"/>
        <v>75.888000000000019</v>
      </c>
      <c r="AG191" t="str">
        <f t="shared" si="25"/>
        <v/>
      </c>
    </row>
    <row r="192" spans="1:33" x14ac:dyDescent="0.3">
      <c r="A192" s="2" t="s">
        <v>187</v>
      </c>
      <c r="B192" t="s">
        <v>852</v>
      </c>
      <c r="D192" t="s">
        <v>708</v>
      </c>
      <c r="E192" s="1" t="s">
        <v>1467</v>
      </c>
      <c r="F192" s="1" t="s">
        <v>466</v>
      </c>
      <c r="G192" s="7">
        <v>30317</v>
      </c>
      <c r="H192" s="7">
        <v>41083</v>
      </c>
      <c r="I192" s="1" t="s">
        <v>1081</v>
      </c>
      <c r="J192" s="47">
        <v>8</v>
      </c>
      <c r="K192" s="47">
        <v>1</v>
      </c>
      <c r="L192" s="49" t="s">
        <v>1290</v>
      </c>
      <c r="M192" s="6" t="s">
        <v>1281</v>
      </c>
      <c r="N192" s="6" t="s">
        <v>1435</v>
      </c>
      <c r="O192" s="6" t="s">
        <v>1446</v>
      </c>
      <c r="P192" s="12" t="s">
        <v>1053</v>
      </c>
      <c r="Q192" s="15" t="str">
        <f>VLOOKUP(P192,functions!$A$2:$H$69,3,FALSE)</f>
        <v>Production worker</v>
      </c>
      <c r="R192" s="15"/>
      <c r="S192" s="17">
        <f>VLOOKUP(P192,functions!$A$2:$H$69,8,FALSE)</f>
        <v>2</v>
      </c>
      <c r="T192" s="17">
        <f t="shared" ca="1" si="22"/>
        <v>6</v>
      </c>
      <c r="U192" s="18">
        <f ca="1">VLOOKUP(T192,'salary scales'!$A$1:$F$10,S192+1,FALSE)</f>
        <v>1939.17</v>
      </c>
      <c r="V192" s="23">
        <f>VLOOKUP(P192,functions!$A$2:$H$69,5,FALSE)</f>
        <v>1.00064</v>
      </c>
      <c r="X192" s="18">
        <f t="shared" ca="1" si="23"/>
        <v>1940.4110688000001</v>
      </c>
      <c r="Y192" s="18">
        <f t="shared" ca="1" si="24"/>
        <v>155.232885504</v>
      </c>
      <c r="Z192" s="18">
        <f t="shared" ca="1" si="26"/>
        <v>995.87124999999992</v>
      </c>
      <c r="AA192" s="18">
        <f t="shared" ca="1" si="27"/>
        <v>150.38185783200001</v>
      </c>
      <c r="AB192" s="18">
        <f t="shared" ca="1" si="28"/>
        <v>32.986988169600004</v>
      </c>
      <c r="AC192" s="18">
        <f t="shared" ca="1" si="29"/>
        <v>43.465207941119999</v>
      </c>
      <c r="AD192" s="18">
        <f t="shared" ca="1" si="30"/>
        <v>90.229114699199997</v>
      </c>
      <c r="AE192" s="18">
        <f t="shared" ca="1" si="31"/>
        <v>10.478219771520001</v>
      </c>
      <c r="AF192" s="18">
        <f t="shared" ca="1" si="32"/>
        <v>83.745562880000023</v>
      </c>
      <c r="AG192" t="str">
        <f t="shared" si="25"/>
        <v/>
      </c>
    </row>
    <row r="193" spans="1:33" x14ac:dyDescent="0.3">
      <c r="A193" s="2" t="s">
        <v>188</v>
      </c>
      <c r="B193" t="s">
        <v>852</v>
      </c>
      <c r="D193" t="s">
        <v>566</v>
      </c>
      <c r="E193" s="1" t="s">
        <v>410</v>
      </c>
      <c r="F193" s="1" t="s">
        <v>465</v>
      </c>
      <c r="G193" s="7">
        <v>20940</v>
      </c>
      <c r="H193" s="7">
        <v>39510</v>
      </c>
      <c r="I193" s="1" t="s">
        <v>1081</v>
      </c>
      <c r="M193" s="6" t="s">
        <v>1281</v>
      </c>
      <c r="N193" s="6" t="s">
        <v>1435</v>
      </c>
      <c r="O193" s="6" t="s">
        <v>1443</v>
      </c>
      <c r="P193" s="12" t="s">
        <v>1052</v>
      </c>
      <c r="Q193" s="15" t="str">
        <f>VLOOKUP(P193,functions!$A$2:$H$69,3,FALSE)</f>
        <v>Team leader</v>
      </c>
      <c r="R193" s="15" t="s">
        <v>1083</v>
      </c>
      <c r="S193" s="17">
        <f>VLOOKUP(P193,functions!$A$2:$H$69,8,FALSE)</f>
        <v>3</v>
      </c>
      <c r="T193" s="17">
        <f t="shared" ca="1" si="22"/>
        <v>10</v>
      </c>
      <c r="U193" s="18" t="e">
        <f ca="1">VLOOKUP(T193,'salary scales'!$A$1:$F$10,S193+1,FALSE)</f>
        <v>#N/A</v>
      </c>
      <c r="V193" s="23">
        <f>VLOOKUP(P193,functions!$A$2:$H$69,5,FALSE)</f>
        <v>1.00064</v>
      </c>
      <c r="X193" s="18" t="e">
        <f t="shared" ca="1" si="23"/>
        <v>#N/A</v>
      </c>
      <c r="Y193" s="18" t="e">
        <f t="shared" ca="1" si="24"/>
        <v>#N/A</v>
      </c>
      <c r="Z193" s="18" t="e">
        <f t="shared" ca="1" si="26"/>
        <v>#N/A</v>
      </c>
      <c r="AA193" s="18" t="e">
        <f t="shared" ca="1" si="27"/>
        <v>#N/A</v>
      </c>
      <c r="AB193" s="18" t="e">
        <f t="shared" ca="1" si="28"/>
        <v>#N/A</v>
      </c>
      <c r="AC193" s="18" t="e">
        <f t="shared" ca="1" si="29"/>
        <v>#N/A</v>
      </c>
      <c r="AD193" s="18" t="e">
        <f t="shared" ca="1" si="30"/>
        <v>#N/A</v>
      </c>
      <c r="AE193" s="18" t="e">
        <f t="shared" ca="1" si="31"/>
        <v>#N/A</v>
      </c>
      <c r="AF193" s="18" t="e">
        <f t="shared" ca="1" si="32"/>
        <v>#N/A</v>
      </c>
      <c r="AG193" t="str">
        <f t="shared" si="25"/>
        <v/>
      </c>
    </row>
    <row r="194" spans="1:33" x14ac:dyDescent="0.3">
      <c r="A194" s="2" t="s">
        <v>189</v>
      </c>
      <c r="B194" t="s">
        <v>852</v>
      </c>
      <c r="D194" t="s">
        <v>474</v>
      </c>
      <c r="E194" s="1" t="s">
        <v>410</v>
      </c>
      <c r="F194" s="1" t="s">
        <v>465</v>
      </c>
      <c r="G194" s="7">
        <v>22532</v>
      </c>
      <c r="H194" s="7">
        <v>39400</v>
      </c>
      <c r="I194" s="1" t="s">
        <v>1420</v>
      </c>
      <c r="J194" s="47">
        <v>2</v>
      </c>
      <c r="K194" s="47">
        <v>1</v>
      </c>
      <c r="L194" s="49" t="s">
        <v>1424</v>
      </c>
      <c r="M194" s="6" t="s">
        <v>1281</v>
      </c>
      <c r="N194" s="6" t="s">
        <v>1042</v>
      </c>
      <c r="O194" s="6" t="s">
        <v>1455</v>
      </c>
      <c r="P194" s="12" t="s">
        <v>1007</v>
      </c>
      <c r="Q194" s="15" t="str">
        <f>VLOOKUP(P194,functions!$A$2:$H$69,3,FALSE)</f>
        <v>Website administrator</v>
      </c>
      <c r="R194" s="15"/>
      <c r="S194" s="17">
        <f>VLOOKUP(P194,functions!$A$2:$H$69,8,FALSE)</f>
        <v>3</v>
      </c>
      <c r="T194" s="17">
        <f t="shared" ref="T194:T257" ca="1" si="33">YEAR(TODAY())-YEAR(H194)</f>
        <v>11</v>
      </c>
      <c r="U194" s="18" t="e">
        <f ca="1">VLOOKUP(T194,'salary scales'!$A$1:$F$10,S194+1,FALSE)</f>
        <v>#N/A</v>
      </c>
      <c r="V194" s="23">
        <f>VLOOKUP(P194,functions!$A$2:$H$69,5,FALSE)</f>
        <v>1</v>
      </c>
      <c r="X194" s="18" t="e">
        <f t="shared" ref="X194:X257" ca="1" si="34">IF(W194="",U194*V194,W194)</f>
        <v>#N/A</v>
      </c>
      <c r="Y194" s="18" t="e">
        <f t="shared" ref="Y194:Y257" ca="1" si="35">$Y$415*X194</f>
        <v>#N/A</v>
      </c>
      <c r="Z194" s="18" t="e">
        <f t="shared" ca="1" si="26"/>
        <v>#N/A</v>
      </c>
      <c r="AA194" s="18" t="e">
        <f t="shared" ca="1" si="27"/>
        <v>#N/A</v>
      </c>
      <c r="AB194" s="18" t="e">
        <f t="shared" ca="1" si="28"/>
        <v>#N/A</v>
      </c>
      <c r="AC194" s="18" t="e">
        <f t="shared" ca="1" si="29"/>
        <v>#N/A</v>
      </c>
      <c r="AD194" s="18" t="e">
        <f t="shared" ca="1" si="30"/>
        <v>#N/A</v>
      </c>
      <c r="AE194" s="18" t="e">
        <f t="shared" ca="1" si="31"/>
        <v>#N/A</v>
      </c>
      <c r="AF194" s="18" t="e">
        <f t="shared" ca="1" si="32"/>
        <v>#N/A</v>
      </c>
      <c r="AG194" t="str">
        <f t="shared" ref="AG194:AG257" si="36">IF(G194&lt;23012,IF(H194&gt;41275,1,""),"")</f>
        <v/>
      </c>
    </row>
    <row r="195" spans="1:33" x14ac:dyDescent="0.3">
      <c r="A195" s="2" t="s">
        <v>190</v>
      </c>
      <c r="B195" t="s">
        <v>843</v>
      </c>
      <c r="D195" t="s">
        <v>704</v>
      </c>
      <c r="E195" s="1" t="s">
        <v>1467</v>
      </c>
      <c r="F195" s="1" t="s">
        <v>465</v>
      </c>
      <c r="G195" s="7">
        <v>20099</v>
      </c>
      <c r="H195" s="7">
        <v>39708</v>
      </c>
      <c r="I195" s="1" t="s">
        <v>1081</v>
      </c>
      <c r="M195" s="6" t="s">
        <v>1281</v>
      </c>
      <c r="N195" s="6" t="s">
        <v>1435</v>
      </c>
      <c r="O195" s="6" t="s">
        <v>1443</v>
      </c>
      <c r="P195" s="12" t="s">
        <v>1053</v>
      </c>
      <c r="Q195" s="15" t="str">
        <f>VLOOKUP(P195,functions!$A$2:$H$69,3,FALSE)</f>
        <v>Production worker</v>
      </c>
      <c r="R195" s="15"/>
      <c r="S195" s="17">
        <f>VLOOKUP(P195,functions!$A$2:$H$69,8,FALSE)</f>
        <v>2</v>
      </c>
      <c r="T195" s="17">
        <f t="shared" ca="1" si="33"/>
        <v>10</v>
      </c>
      <c r="U195" s="18" t="e">
        <f ca="1">VLOOKUP(T195,'salary scales'!$A$1:$F$10,S195+1,FALSE)</f>
        <v>#N/A</v>
      </c>
      <c r="V195" s="23">
        <f>VLOOKUP(P195,functions!$A$2:$H$69,5,FALSE)</f>
        <v>1.00064</v>
      </c>
      <c r="X195" s="18" t="e">
        <f t="shared" ca="1" si="34"/>
        <v>#N/A</v>
      </c>
      <c r="Y195" s="18" t="e">
        <f t="shared" ca="1" si="35"/>
        <v>#N/A</v>
      </c>
      <c r="Z195" s="18" t="e">
        <f t="shared" ca="1" si="26"/>
        <v>#N/A</v>
      </c>
      <c r="AA195" s="18" t="e">
        <f t="shared" ca="1" si="27"/>
        <v>#N/A</v>
      </c>
      <c r="AB195" s="18" t="e">
        <f t="shared" ca="1" si="28"/>
        <v>#N/A</v>
      </c>
      <c r="AC195" s="18" t="e">
        <f t="shared" ca="1" si="29"/>
        <v>#N/A</v>
      </c>
      <c r="AD195" s="18" t="e">
        <f t="shared" ca="1" si="30"/>
        <v>#N/A</v>
      </c>
      <c r="AE195" s="18" t="e">
        <f t="shared" ca="1" si="31"/>
        <v>#N/A</v>
      </c>
      <c r="AF195" s="18" t="e">
        <f t="shared" ca="1" si="32"/>
        <v>#N/A</v>
      </c>
      <c r="AG195" t="str">
        <f t="shared" si="36"/>
        <v/>
      </c>
    </row>
    <row r="196" spans="1:33" x14ac:dyDescent="0.3">
      <c r="A196" s="2" t="s">
        <v>191</v>
      </c>
      <c r="B196" t="s">
        <v>843</v>
      </c>
      <c r="D196" t="s">
        <v>501</v>
      </c>
      <c r="E196" s="1" t="s">
        <v>410</v>
      </c>
      <c r="F196" s="1" t="s">
        <v>465</v>
      </c>
      <c r="G196" s="7">
        <v>26206</v>
      </c>
      <c r="H196" s="7">
        <v>40854</v>
      </c>
      <c r="I196" s="1" t="s">
        <v>1081</v>
      </c>
      <c r="J196" s="47">
        <v>3</v>
      </c>
      <c r="K196" s="47">
        <v>1</v>
      </c>
      <c r="L196" s="49" t="s">
        <v>1423</v>
      </c>
      <c r="M196" s="6" t="s">
        <v>1283</v>
      </c>
      <c r="N196" s="6" t="s">
        <v>1439</v>
      </c>
      <c r="O196" s="6" t="s">
        <v>1448</v>
      </c>
      <c r="P196" s="12" t="s">
        <v>1060</v>
      </c>
      <c r="Q196" s="15" t="str">
        <f>VLOOKUP(P196,functions!$A$2:$H$69,3,FALSE)</f>
        <v>Logistics employee loading and unloading</v>
      </c>
      <c r="R196" s="15" t="s">
        <v>1082</v>
      </c>
      <c r="S196" s="17">
        <f>VLOOKUP(P196,functions!$A$2:$H$69,8,FALSE)</f>
        <v>1</v>
      </c>
      <c r="T196" s="17">
        <f t="shared" ca="1" si="33"/>
        <v>7</v>
      </c>
      <c r="U196" s="18">
        <f ca="1">VLOOKUP(T196,'salary scales'!$A$1:$F$10,S196+1,FALSE)</f>
        <v>1861.13</v>
      </c>
      <c r="V196" s="23">
        <f>VLOOKUP(P196,functions!$A$2:$H$69,5,FALSE)</f>
        <v>1</v>
      </c>
      <c r="X196" s="18">
        <f t="shared" ca="1" si="34"/>
        <v>1861.13</v>
      </c>
      <c r="Y196" s="18">
        <f t="shared" ca="1" si="35"/>
        <v>148.8904</v>
      </c>
      <c r="Z196" s="18">
        <f t="shared" ca="1" si="26"/>
        <v>995.87124999999992</v>
      </c>
      <c r="AA196" s="18">
        <f t="shared" ca="1" si="27"/>
        <v>144.23757500000002</v>
      </c>
      <c r="AB196" s="18">
        <f t="shared" ca="1" si="28"/>
        <v>31.639210000000006</v>
      </c>
      <c r="AC196" s="18">
        <f t="shared" ca="1" si="29"/>
        <v>41.689312000000001</v>
      </c>
      <c r="AD196" s="18">
        <f t="shared" ca="1" si="30"/>
        <v>86.542545000000004</v>
      </c>
      <c r="AE196" s="18">
        <f t="shared" ca="1" si="31"/>
        <v>10.050102000000001</v>
      </c>
      <c r="AF196" s="18">
        <f t="shared" ca="1" si="32"/>
        <v>75.888000000000019</v>
      </c>
      <c r="AG196" t="str">
        <f t="shared" si="36"/>
        <v/>
      </c>
    </row>
    <row r="197" spans="1:33" x14ac:dyDescent="0.3">
      <c r="A197" s="2" t="s">
        <v>192</v>
      </c>
      <c r="B197" t="s">
        <v>858</v>
      </c>
      <c r="D197" t="s">
        <v>712</v>
      </c>
      <c r="E197" s="1" t="s">
        <v>1467</v>
      </c>
      <c r="F197" s="1" t="s">
        <v>465</v>
      </c>
      <c r="G197" s="7">
        <v>20738</v>
      </c>
      <c r="H197" s="7">
        <v>39885</v>
      </c>
      <c r="I197" s="1" t="s">
        <v>1081</v>
      </c>
      <c r="M197" s="6" t="s">
        <v>1281</v>
      </c>
      <c r="N197" s="6" t="s">
        <v>1435</v>
      </c>
      <c r="O197" s="6" t="s">
        <v>1443</v>
      </c>
      <c r="P197" s="12" t="s">
        <v>1054</v>
      </c>
      <c r="Q197" s="15" t="str">
        <f>VLOOKUP(P197,functions!$A$2:$H$69,3,FALSE)</f>
        <v>Production assistant</v>
      </c>
      <c r="R197" s="15"/>
      <c r="S197" s="17">
        <f>VLOOKUP(P197,functions!$A$2:$H$69,8,FALSE)</f>
        <v>1</v>
      </c>
      <c r="T197" s="17">
        <f t="shared" ca="1" si="33"/>
        <v>9</v>
      </c>
      <c r="U197" s="18">
        <f ca="1">VLOOKUP(T197,'salary scales'!$A$1:$F$10,S197+1,FALSE)</f>
        <v>1861.13</v>
      </c>
      <c r="V197" s="23">
        <f>VLOOKUP(P197,functions!$A$2:$H$69,5,FALSE)</f>
        <v>1.00064</v>
      </c>
      <c r="X197" s="18">
        <f t="shared" ca="1" si="34"/>
        <v>1862.3211232000001</v>
      </c>
      <c r="Y197" s="18">
        <f t="shared" ca="1" si="35"/>
        <v>148.98568985600002</v>
      </c>
      <c r="Z197" s="18">
        <f t="shared" ref="Z197:Z260" ca="1" si="37">IF(X197&lt;$Z$415,$Z$414*X197,$Z$414*$Z$415)</f>
        <v>995.87124999999992</v>
      </c>
      <c r="AA197" s="18">
        <f t="shared" ref="AA197:AA260" ca="1" si="38">$AA$415*X197</f>
        <v>144.32988704800002</v>
      </c>
      <c r="AB197" s="18">
        <f t="shared" ref="AB197:AB260" ca="1" si="39">$AB$415*X197</f>
        <v>31.659459094400002</v>
      </c>
      <c r="AC197" s="18">
        <f t="shared" ref="AC197:AC260" ca="1" si="40">$AC$415*X197</f>
        <v>41.715993159680004</v>
      </c>
      <c r="AD197" s="18">
        <f t="shared" ref="AD197:AD260" ca="1" si="41">$AD$415*X197</f>
        <v>86.597932228800005</v>
      </c>
      <c r="AE197" s="18">
        <f t="shared" ref="AE197:AE260" ca="1" si="42">$AE$415*X197</f>
        <v>10.056534065280001</v>
      </c>
      <c r="AF197" s="18">
        <f t="shared" ref="AF197:AF260" ca="1" si="43">$AF$415*(X197-(V197*$AF$414))</f>
        <v>75.936568320000021</v>
      </c>
      <c r="AG197" t="str">
        <f t="shared" si="36"/>
        <v/>
      </c>
    </row>
    <row r="198" spans="1:33" x14ac:dyDescent="0.3">
      <c r="A198" s="2" t="s">
        <v>193</v>
      </c>
      <c r="B198" t="s">
        <v>859</v>
      </c>
      <c r="D198" t="s">
        <v>713</v>
      </c>
      <c r="E198" s="1" t="s">
        <v>1467</v>
      </c>
      <c r="F198" s="1" t="s">
        <v>465</v>
      </c>
      <c r="G198" s="7">
        <v>22330</v>
      </c>
      <c r="H198" s="7">
        <v>40738</v>
      </c>
      <c r="I198" s="1" t="s">
        <v>1081</v>
      </c>
      <c r="J198" s="47">
        <v>4</v>
      </c>
      <c r="K198" s="47">
        <v>2</v>
      </c>
      <c r="L198" s="49" t="s">
        <v>1422</v>
      </c>
      <c r="M198" s="6" t="s">
        <v>1281</v>
      </c>
      <c r="N198" s="6" t="s">
        <v>1435</v>
      </c>
      <c r="O198" s="6" t="s">
        <v>1446</v>
      </c>
      <c r="P198" s="12" t="s">
        <v>1052</v>
      </c>
      <c r="Q198" s="15" t="str">
        <f>VLOOKUP(P198,functions!$A$2:$H$69,3,FALSE)</f>
        <v>Team leader</v>
      </c>
      <c r="R198" s="15" t="s">
        <v>1083</v>
      </c>
      <c r="S198" s="17">
        <f>VLOOKUP(P198,functions!$A$2:$H$69,8,FALSE)</f>
        <v>3</v>
      </c>
      <c r="T198" s="17">
        <f t="shared" ca="1" si="33"/>
        <v>7</v>
      </c>
      <c r="U198" s="18">
        <f ca="1">VLOOKUP(T198,'salary scales'!$A$1:$F$10,S198+1,FALSE)</f>
        <v>2074.52</v>
      </c>
      <c r="V198" s="23">
        <f>VLOOKUP(P198,functions!$A$2:$H$69,5,FALSE)</f>
        <v>1.00064</v>
      </c>
      <c r="X198" s="18">
        <f t="shared" ca="1" si="34"/>
        <v>2075.8476928</v>
      </c>
      <c r="Y198" s="18">
        <f t="shared" ca="1" si="35"/>
        <v>166.067815424</v>
      </c>
      <c r="Z198" s="18">
        <f t="shared" ca="1" si="37"/>
        <v>995.87124999999992</v>
      </c>
      <c r="AA198" s="18">
        <f t="shared" ca="1" si="38"/>
        <v>160.87819619199999</v>
      </c>
      <c r="AB198" s="18">
        <f t="shared" ca="1" si="39"/>
        <v>35.289410777600004</v>
      </c>
      <c r="AC198" s="18">
        <f t="shared" ca="1" si="40"/>
        <v>46.498988318720002</v>
      </c>
      <c r="AD198" s="18">
        <f t="shared" ca="1" si="41"/>
        <v>96.5269177152</v>
      </c>
      <c r="AE198" s="18">
        <f t="shared" ca="1" si="42"/>
        <v>11.20957754112</v>
      </c>
      <c r="AF198" s="18">
        <f t="shared" ca="1" si="43"/>
        <v>97.289225280000011</v>
      </c>
      <c r="AG198" t="str">
        <f t="shared" si="36"/>
        <v/>
      </c>
    </row>
    <row r="199" spans="1:33" x14ac:dyDescent="0.3">
      <c r="A199" s="2" t="s">
        <v>194</v>
      </c>
      <c r="B199" t="s">
        <v>861</v>
      </c>
      <c r="D199" t="s">
        <v>714</v>
      </c>
      <c r="E199" s="1" t="s">
        <v>1467</v>
      </c>
      <c r="F199" s="1" t="s">
        <v>465</v>
      </c>
      <c r="G199" s="7">
        <v>33721</v>
      </c>
      <c r="H199" s="7">
        <v>41224</v>
      </c>
      <c r="I199" s="1" t="s">
        <v>1081</v>
      </c>
      <c r="J199" s="47">
        <v>3</v>
      </c>
      <c r="K199" s="47">
        <v>1</v>
      </c>
      <c r="L199" s="49" t="s">
        <v>1422</v>
      </c>
      <c r="M199" s="6" t="s">
        <v>1281</v>
      </c>
      <c r="N199" s="6" t="s">
        <v>1336</v>
      </c>
      <c r="O199" s="6" t="s">
        <v>1461</v>
      </c>
      <c r="P199" s="12" t="s">
        <v>1010</v>
      </c>
      <c r="Q199" s="15" t="str">
        <f>VLOOKUP(P199,functions!$A$2:$H$69,3,FALSE)</f>
        <v>Administrative Employee Creditors</v>
      </c>
      <c r="R199" s="15"/>
      <c r="S199" s="17">
        <f>VLOOKUP(P199,functions!$A$2:$H$69,8,FALSE)</f>
        <v>3</v>
      </c>
      <c r="T199" s="17">
        <f t="shared" ca="1" si="33"/>
        <v>6</v>
      </c>
      <c r="U199" s="18">
        <f ca="1">VLOOKUP(T199,'salary scales'!$A$1:$F$10,S199+1,FALSE)</f>
        <v>2025.09</v>
      </c>
      <c r="V199" s="23">
        <f>VLOOKUP(P199,functions!$A$2:$H$69,5,FALSE)</f>
        <v>1</v>
      </c>
      <c r="X199" s="18">
        <f t="shared" ca="1" si="34"/>
        <v>2025.09</v>
      </c>
      <c r="Y199" s="18">
        <f t="shared" ca="1" si="35"/>
        <v>162.00719999999998</v>
      </c>
      <c r="Z199" s="18">
        <f t="shared" ca="1" si="37"/>
        <v>995.87124999999992</v>
      </c>
      <c r="AA199" s="18">
        <f t="shared" ca="1" si="38"/>
        <v>156.94447499999998</v>
      </c>
      <c r="AB199" s="18">
        <f t="shared" ca="1" si="39"/>
        <v>34.42653</v>
      </c>
      <c r="AC199" s="18">
        <f t="shared" ca="1" si="40"/>
        <v>45.362015999999997</v>
      </c>
      <c r="AD199" s="18">
        <f t="shared" ca="1" si="41"/>
        <v>94.166685000000001</v>
      </c>
      <c r="AE199" s="18">
        <f t="shared" ca="1" si="42"/>
        <v>10.935486000000001</v>
      </c>
      <c r="AF199" s="18">
        <f t="shared" ca="1" si="43"/>
        <v>92.283999999999992</v>
      </c>
      <c r="AG199" t="str">
        <f t="shared" si="36"/>
        <v/>
      </c>
    </row>
    <row r="200" spans="1:33" x14ac:dyDescent="0.3">
      <c r="A200" s="2" t="s">
        <v>195</v>
      </c>
      <c r="B200" t="s">
        <v>861</v>
      </c>
      <c r="D200" t="s">
        <v>715</v>
      </c>
      <c r="E200" s="1" t="s">
        <v>1467</v>
      </c>
      <c r="F200" s="1" t="s">
        <v>465</v>
      </c>
      <c r="G200" s="7">
        <v>31451</v>
      </c>
      <c r="H200" s="7">
        <v>40739</v>
      </c>
      <c r="I200" s="1" t="s">
        <v>1081</v>
      </c>
      <c r="M200" s="6" t="s">
        <v>1281</v>
      </c>
      <c r="N200" s="6" t="s">
        <v>1435</v>
      </c>
      <c r="O200" s="6" t="s">
        <v>1446</v>
      </c>
      <c r="P200" s="12" t="s">
        <v>1054</v>
      </c>
      <c r="Q200" s="15" t="str">
        <f>VLOOKUP(P200,functions!$A$2:$H$69,3,FALSE)</f>
        <v>Production assistant</v>
      </c>
      <c r="R200" s="15"/>
      <c r="S200" s="17">
        <f>VLOOKUP(P200,functions!$A$2:$H$69,8,FALSE)</f>
        <v>1</v>
      </c>
      <c r="T200" s="17">
        <f t="shared" ca="1" si="33"/>
        <v>7</v>
      </c>
      <c r="U200" s="18">
        <f ca="1">VLOOKUP(T200,'salary scales'!$A$1:$F$10,S200+1,FALSE)</f>
        <v>1861.13</v>
      </c>
      <c r="V200" s="23">
        <f>VLOOKUP(P200,functions!$A$2:$H$69,5,FALSE)</f>
        <v>1.00064</v>
      </c>
      <c r="X200" s="18">
        <f t="shared" ca="1" si="34"/>
        <v>1862.3211232000001</v>
      </c>
      <c r="Y200" s="18">
        <f t="shared" ca="1" si="35"/>
        <v>148.98568985600002</v>
      </c>
      <c r="Z200" s="18">
        <f t="shared" ca="1" si="37"/>
        <v>995.87124999999992</v>
      </c>
      <c r="AA200" s="18">
        <f t="shared" ca="1" si="38"/>
        <v>144.32988704800002</v>
      </c>
      <c r="AB200" s="18">
        <f t="shared" ca="1" si="39"/>
        <v>31.659459094400002</v>
      </c>
      <c r="AC200" s="18">
        <f t="shared" ca="1" si="40"/>
        <v>41.715993159680004</v>
      </c>
      <c r="AD200" s="18">
        <f t="shared" ca="1" si="41"/>
        <v>86.597932228800005</v>
      </c>
      <c r="AE200" s="18">
        <f t="shared" ca="1" si="42"/>
        <v>10.056534065280001</v>
      </c>
      <c r="AF200" s="18">
        <f t="shared" ca="1" si="43"/>
        <v>75.936568320000021</v>
      </c>
      <c r="AG200" t="str">
        <f t="shared" si="36"/>
        <v/>
      </c>
    </row>
    <row r="201" spans="1:33" x14ac:dyDescent="0.3">
      <c r="A201" s="2" t="s">
        <v>196</v>
      </c>
      <c r="B201" t="s">
        <v>862</v>
      </c>
      <c r="D201" t="s">
        <v>717</v>
      </c>
      <c r="E201" s="1" t="s">
        <v>1467</v>
      </c>
      <c r="F201" s="1" t="s">
        <v>465</v>
      </c>
      <c r="G201" s="7">
        <v>29925</v>
      </c>
      <c r="H201" s="7">
        <v>40749</v>
      </c>
      <c r="I201" s="1" t="s">
        <v>1081</v>
      </c>
      <c r="J201" s="47">
        <v>2</v>
      </c>
      <c r="K201" s="47">
        <v>1</v>
      </c>
      <c r="L201" s="49" t="s">
        <v>1422</v>
      </c>
      <c r="M201" s="6" t="s">
        <v>1281</v>
      </c>
      <c r="N201" s="6" t="s">
        <v>1438</v>
      </c>
      <c r="O201" s="6" t="s">
        <v>1449</v>
      </c>
      <c r="P201" s="12" t="s">
        <v>1057</v>
      </c>
      <c r="Q201" s="15" t="str">
        <f>VLOOKUP(P201,functions!$A$2:$H$69,3,FALSE)</f>
        <v>Forklift driver</v>
      </c>
      <c r="R201" s="15"/>
      <c r="S201" s="17">
        <f>VLOOKUP(P201,functions!$A$2:$H$69,8,FALSE)</f>
        <v>2</v>
      </c>
      <c r="T201" s="17">
        <f t="shared" ca="1" si="33"/>
        <v>7</v>
      </c>
      <c r="U201" s="18">
        <f ca="1">VLOOKUP(T201,'salary scales'!$A$1:$F$10,S201+1,FALSE)</f>
        <v>1939.17</v>
      </c>
      <c r="V201" s="23">
        <f>VLOOKUP(P201,functions!$A$2:$H$69,5,FALSE)</f>
        <v>1</v>
      </c>
      <c r="X201" s="18">
        <f t="shared" ca="1" si="34"/>
        <v>1939.17</v>
      </c>
      <c r="Y201" s="18">
        <f t="shared" ca="1" si="35"/>
        <v>155.1336</v>
      </c>
      <c r="Z201" s="18">
        <f t="shared" ca="1" si="37"/>
        <v>995.87124999999992</v>
      </c>
      <c r="AA201" s="18">
        <f t="shared" ca="1" si="38"/>
        <v>150.285675</v>
      </c>
      <c r="AB201" s="18">
        <f t="shared" ca="1" si="39"/>
        <v>32.965890000000002</v>
      </c>
      <c r="AC201" s="18">
        <f t="shared" ca="1" si="40"/>
        <v>43.437407999999998</v>
      </c>
      <c r="AD201" s="18">
        <f t="shared" ca="1" si="41"/>
        <v>90.171405000000007</v>
      </c>
      <c r="AE201" s="18">
        <f t="shared" ca="1" si="42"/>
        <v>10.471518000000001</v>
      </c>
      <c r="AF201" s="18">
        <f t="shared" ca="1" si="43"/>
        <v>83.692000000000007</v>
      </c>
      <c r="AG201" t="str">
        <f t="shared" si="36"/>
        <v/>
      </c>
    </row>
    <row r="202" spans="1:33" x14ac:dyDescent="0.3">
      <c r="A202" s="2" t="s">
        <v>197</v>
      </c>
      <c r="B202" t="s">
        <v>862</v>
      </c>
      <c r="D202" t="s">
        <v>716</v>
      </c>
      <c r="E202" s="1" t="s">
        <v>1467</v>
      </c>
      <c r="F202" s="1" t="s">
        <v>465</v>
      </c>
      <c r="G202" s="7">
        <v>33265</v>
      </c>
      <c r="H202" s="7">
        <v>40296</v>
      </c>
      <c r="I202" s="1" t="s">
        <v>1081</v>
      </c>
      <c r="M202" s="6" t="s">
        <v>1281</v>
      </c>
      <c r="N202" s="6" t="s">
        <v>1435</v>
      </c>
      <c r="O202" s="6" t="s">
        <v>1446</v>
      </c>
      <c r="P202" s="12" t="s">
        <v>1054</v>
      </c>
      <c r="Q202" s="15" t="str">
        <f>VLOOKUP(P202,functions!$A$2:$H$69,3,FALSE)</f>
        <v>Production assistant</v>
      </c>
      <c r="R202" s="15"/>
      <c r="S202" s="17">
        <f>VLOOKUP(P202,functions!$A$2:$H$69,8,FALSE)</f>
        <v>1</v>
      </c>
      <c r="T202" s="17">
        <f t="shared" ca="1" si="33"/>
        <v>8</v>
      </c>
      <c r="U202" s="18">
        <f ca="1">VLOOKUP(T202,'salary scales'!$A$1:$F$10,S202+1,FALSE)</f>
        <v>1861.13</v>
      </c>
      <c r="V202" s="23">
        <f>VLOOKUP(P202,functions!$A$2:$H$69,5,FALSE)</f>
        <v>1.00064</v>
      </c>
      <c r="X202" s="18">
        <f t="shared" ca="1" si="34"/>
        <v>1862.3211232000001</v>
      </c>
      <c r="Y202" s="18">
        <f t="shared" ca="1" si="35"/>
        <v>148.98568985600002</v>
      </c>
      <c r="Z202" s="18">
        <f t="shared" ca="1" si="37"/>
        <v>995.87124999999992</v>
      </c>
      <c r="AA202" s="18">
        <f t="shared" ca="1" si="38"/>
        <v>144.32988704800002</v>
      </c>
      <c r="AB202" s="18">
        <f t="shared" ca="1" si="39"/>
        <v>31.659459094400002</v>
      </c>
      <c r="AC202" s="18">
        <f t="shared" ca="1" si="40"/>
        <v>41.715993159680004</v>
      </c>
      <c r="AD202" s="18">
        <f t="shared" ca="1" si="41"/>
        <v>86.597932228800005</v>
      </c>
      <c r="AE202" s="18">
        <f t="shared" ca="1" si="42"/>
        <v>10.056534065280001</v>
      </c>
      <c r="AF202" s="18">
        <f t="shared" ca="1" si="43"/>
        <v>75.936568320000021</v>
      </c>
      <c r="AG202" t="str">
        <f t="shared" si="36"/>
        <v/>
      </c>
    </row>
    <row r="203" spans="1:33" x14ac:dyDescent="0.3">
      <c r="A203" s="2" t="s">
        <v>198</v>
      </c>
      <c r="B203" t="s">
        <v>857</v>
      </c>
      <c r="D203" t="s">
        <v>476</v>
      </c>
      <c r="E203" s="1" t="s">
        <v>410</v>
      </c>
      <c r="F203" s="1" t="s">
        <v>465</v>
      </c>
      <c r="G203" s="7">
        <v>30239</v>
      </c>
      <c r="H203" s="7">
        <v>39993</v>
      </c>
      <c r="I203" s="1" t="s">
        <v>1081</v>
      </c>
      <c r="J203" s="47">
        <v>1</v>
      </c>
      <c r="K203" s="47">
        <v>1</v>
      </c>
      <c r="L203" s="49" t="s">
        <v>1422</v>
      </c>
      <c r="M203" s="6" t="s">
        <v>1283</v>
      </c>
      <c r="N203" s="6" t="s">
        <v>1405</v>
      </c>
      <c r="O203" s="6" t="s">
        <v>1447</v>
      </c>
      <c r="P203" s="12" t="s">
        <v>1070</v>
      </c>
      <c r="Q203" s="15" t="str">
        <f>VLOOKUP(P203,functions!$A$2:$H$69,3,FALSE)</f>
        <v>Employee Technical Service</v>
      </c>
      <c r="R203" s="15"/>
      <c r="S203" s="17">
        <f>VLOOKUP(P203,functions!$A$2:$H$69,8,FALSE)</f>
        <v>2</v>
      </c>
      <c r="T203" s="17">
        <f t="shared" ca="1" si="33"/>
        <v>9</v>
      </c>
      <c r="U203" s="18">
        <f ca="1">VLOOKUP(T203,'salary scales'!$A$1:$F$10,S203+1,FALSE)</f>
        <v>1939.17</v>
      </c>
      <c r="V203" s="23">
        <f>VLOOKUP(P203,functions!$A$2:$H$69,5,FALSE)</f>
        <v>1</v>
      </c>
      <c r="X203" s="18">
        <f t="shared" ca="1" si="34"/>
        <v>1939.17</v>
      </c>
      <c r="Y203" s="18">
        <f t="shared" ca="1" si="35"/>
        <v>155.1336</v>
      </c>
      <c r="Z203" s="18">
        <f t="shared" ca="1" si="37"/>
        <v>995.87124999999992</v>
      </c>
      <c r="AA203" s="18">
        <f t="shared" ca="1" si="38"/>
        <v>150.285675</v>
      </c>
      <c r="AB203" s="18">
        <f t="shared" ca="1" si="39"/>
        <v>32.965890000000002</v>
      </c>
      <c r="AC203" s="18">
        <f t="shared" ca="1" si="40"/>
        <v>43.437407999999998</v>
      </c>
      <c r="AD203" s="18">
        <f t="shared" ca="1" si="41"/>
        <v>90.171405000000007</v>
      </c>
      <c r="AE203" s="18">
        <f t="shared" ca="1" si="42"/>
        <v>10.471518000000001</v>
      </c>
      <c r="AF203" s="18">
        <f t="shared" ca="1" si="43"/>
        <v>83.692000000000007</v>
      </c>
      <c r="AG203" t="str">
        <f t="shared" si="36"/>
        <v/>
      </c>
    </row>
    <row r="204" spans="1:33" x14ac:dyDescent="0.3">
      <c r="A204" s="2" t="s">
        <v>199</v>
      </c>
      <c r="B204" t="s">
        <v>781</v>
      </c>
      <c r="C204" t="s">
        <v>782</v>
      </c>
      <c r="D204" t="s">
        <v>679</v>
      </c>
      <c r="E204" s="1" t="s">
        <v>1467</v>
      </c>
      <c r="F204" s="1" t="s">
        <v>465</v>
      </c>
      <c r="G204" s="7">
        <v>22729</v>
      </c>
      <c r="H204" s="7">
        <v>39371</v>
      </c>
      <c r="I204" s="1" t="s">
        <v>1081</v>
      </c>
      <c r="J204" s="47">
        <v>1</v>
      </c>
      <c r="K204" s="47">
        <v>1</v>
      </c>
      <c r="L204" s="49" t="s">
        <v>1423</v>
      </c>
      <c r="M204" s="6" t="s">
        <v>1281</v>
      </c>
      <c r="N204" s="6" t="s">
        <v>1435</v>
      </c>
      <c r="O204" s="6" t="s">
        <v>1443</v>
      </c>
      <c r="P204" s="12" t="s">
        <v>1052</v>
      </c>
      <c r="Q204" s="15" t="str">
        <f>VLOOKUP(P204,functions!$A$2:$H$69,3,FALSE)</f>
        <v>Team leader</v>
      </c>
      <c r="R204" s="15" t="s">
        <v>1083</v>
      </c>
      <c r="S204" s="17">
        <f>VLOOKUP(P204,functions!$A$2:$H$69,8,FALSE)</f>
        <v>3</v>
      </c>
      <c r="T204" s="17">
        <f t="shared" ca="1" si="33"/>
        <v>11</v>
      </c>
      <c r="U204" s="18" t="e">
        <f ca="1">VLOOKUP(T204,'salary scales'!$A$1:$F$10,S204+1,FALSE)</f>
        <v>#N/A</v>
      </c>
      <c r="V204" s="23">
        <f>VLOOKUP(P204,functions!$A$2:$H$69,5,FALSE)</f>
        <v>1.00064</v>
      </c>
      <c r="X204" s="18" t="e">
        <f t="shared" ca="1" si="34"/>
        <v>#N/A</v>
      </c>
      <c r="Y204" s="18" t="e">
        <f t="shared" ca="1" si="35"/>
        <v>#N/A</v>
      </c>
      <c r="Z204" s="18" t="e">
        <f t="shared" ca="1" si="37"/>
        <v>#N/A</v>
      </c>
      <c r="AA204" s="18" t="e">
        <f t="shared" ca="1" si="38"/>
        <v>#N/A</v>
      </c>
      <c r="AB204" s="18" t="e">
        <f t="shared" ca="1" si="39"/>
        <v>#N/A</v>
      </c>
      <c r="AC204" s="18" t="e">
        <f t="shared" ca="1" si="40"/>
        <v>#N/A</v>
      </c>
      <c r="AD204" s="18" t="e">
        <f t="shared" ca="1" si="41"/>
        <v>#N/A</v>
      </c>
      <c r="AE204" s="18" t="e">
        <f t="shared" ca="1" si="42"/>
        <v>#N/A</v>
      </c>
      <c r="AF204" s="18" t="e">
        <f t="shared" ca="1" si="43"/>
        <v>#N/A</v>
      </c>
      <c r="AG204" t="str">
        <f t="shared" si="36"/>
        <v/>
      </c>
    </row>
    <row r="205" spans="1:33" x14ac:dyDescent="0.3">
      <c r="A205" s="2" t="s">
        <v>200</v>
      </c>
      <c r="B205" t="s">
        <v>781</v>
      </c>
      <c r="C205" t="s">
        <v>782</v>
      </c>
      <c r="D205" t="s">
        <v>680</v>
      </c>
      <c r="E205" s="1" t="s">
        <v>1467</v>
      </c>
      <c r="F205" s="1" t="s">
        <v>465</v>
      </c>
      <c r="G205" s="7">
        <v>31131</v>
      </c>
      <c r="H205" s="7">
        <v>40739</v>
      </c>
      <c r="I205" s="1" t="s">
        <v>1081</v>
      </c>
      <c r="M205" s="6" t="s">
        <v>1281</v>
      </c>
      <c r="N205" s="6" t="s">
        <v>1435</v>
      </c>
      <c r="O205" s="6" t="s">
        <v>1446</v>
      </c>
      <c r="P205" s="12" t="s">
        <v>1054</v>
      </c>
      <c r="Q205" s="15" t="str">
        <f>VLOOKUP(P205,functions!$A$2:$H$69,3,FALSE)</f>
        <v>Production assistant</v>
      </c>
      <c r="R205" s="15"/>
      <c r="S205" s="17">
        <f>VLOOKUP(P205,functions!$A$2:$H$69,8,FALSE)</f>
        <v>1</v>
      </c>
      <c r="T205" s="17">
        <f t="shared" ca="1" si="33"/>
        <v>7</v>
      </c>
      <c r="U205" s="18">
        <f ca="1">VLOOKUP(T205,'salary scales'!$A$1:$F$10,S205+1,FALSE)</f>
        <v>1861.13</v>
      </c>
      <c r="V205" s="23">
        <f>VLOOKUP(P205,functions!$A$2:$H$69,5,FALSE)</f>
        <v>1.00064</v>
      </c>
      <c r="X205" s="18">
        <f t="shared" ca="1" si="34"/>
        <v>1862.3211232000001</v>
      </c>
      <c r="Y205" s="18">
        <f t="shared" ca="1" si="35"/>
        <v>148.98568985600002</v>
      </c>
      <c r="Z205" s="18">
        <f t="shared" ca="1" si="37"/>
        <v>995.87124999999992</v>
      </c>
      <c r="AA205" s="18">
        <f t="shared" ca="1" si="38"/>
        <v>144.32988704800002</v>
      </c>
      <c r="AB205" s="18">
        <f t="shared" ca="1" si="39"/>
        <v>31.659459094400002</v>
      </c>
      <c r="AC205" s="18">
        <f t="shared" ca="1" si="40"/>
        <v>41.715993159680004</v>
      </c>
      <c r="AD205" s="18">
        <f t="shared" ca="1" si="41"/>
        <v>86.597932228800005</v>
      </c>
      <c r="AE205" s="18">
        <f t="shared" ca="1" si="42"/>
        <v>10.056534065280001</v>
      </c>
      <c r="AF205" s="18">
        <f t="shared" ca="1" si="43"/>
        <v>75.936568320000021</v>
      </c>
      <c r="AG205" t="str">
        <f t="shared" si="36"/>
        <v/>
      </c>
    </row>
    <row r="206" spans="1:33" x14ac:dyDescent="0.3">
      <c r="A206" s="2" t="s">
        <v>201</v>
      </c>
      <c r="B206" t="s">
        <v>781</v>
      </c>
      <c r="C206" t="s">
        <v>782</v>
      </c>
      <c r="D206" t="s">
        <v>445</v>
      </c>
      <c r="E206" s="1" t="s">
        <v>410</v>
      </c>
      <c r="F206" s="1" t="s">
        <v>465</v>
      </c>
      <c r="G206" s="7">
        <v>26564</v>
      </c>
      <c r="H206" s="7">
        <v>39801</v>
      </c>
      <c r="I206" s="1" t="s">
        <v>1081</v>
      </c>
      <c r="J206" s="47">
        <v>1</v>
      </c>
      <c r="K206" s="47">
        <v>1</v>
      </c>
      <c r="L206" s="49" t="s">
        <v>1424</v>
      </c>
      <c r="M206" s="6" t="s">
        <v>1281</v>
      </c>
      <c r="N206" s="6" t="s">
        <v>1435</v>
      </c>
      <c r="O206" s="6" t="s">
        <v>1446</v>
      </c>
      <c r="P206" s="12" t="s">
        <v>1053</v>
      </c>
      <c r="Q206" s="15" t="str">
        <f>VLOOKUP(P206,functions!$A$2:$H$69,3,FALSE)</f>
        <v>Production worker</v>
      </c>
      <c r="R206" s="15"/>
      <c r="S206" s="17">
        <f>VLOOKUP(P206,functions!$A$2:$H$69,8,FALSE)</f>
        <v>2</v>
      </c>
      <c r="T206" s="17">
        <f t="shared" ca="1" si="33"/>
        <v>10</v>
      </c>
      <c r="U206" s="18" t="e">
        <f ca="1">VLOOKUP(T206,'salary scales'!$A$1:$F$10,S206+1,FALSE)</f>
        <v>#N/A</v>
      </c>
      <c r="V206" s="23">
        <f>VLOOKUP(P206,functions!$A$2:$H$69,5,FALSE)</f>
        <v>1.00064</v>
      </c>
      <c r="X206" s="18" t="e">
        <f t="shared" ca="1" si="34"/>
        <v>#N/A</v>
      </c>
      <c r="Y206" s="18" t="e">
        <f t="shared" ca="1" si="35"/>
        <v>#N/A</v>
      </c>
      <c r="Z206" s="18" t="e">
        <f t="shared" ca="1" si="37"/>
        <v>#N/A</v>
      </c>
      <c r="AA206" s="18" t="e">
        <f t="shared" ca="1" si="38"/>
        <v>#N/A</v>
      </c>
      <c r="AB206" s="18" t="e">
        <f t="shared" ca="1" si="39"/>
        <v>#N/A</v>
      </c>
      <c r="AC206" s="18" t="e">
        <f t="shared" ca="1" si="40"/>
        <v>#N/A</v>
      </c>
      <c r="AD206" s="18" t="e">
        <f t="shared" ca="1" si="41"/>
        <v>#N/A</v>
      </c>
      <c r="AE206" s="18" t="e">
        <f t="shared" ca="1" si="42"/>
        <v>#N/A</v>
      </c>
      <c r="AF206" s="18" t="e">
        <f t="shared" ca="1" si="43"/>
        <v>#N/A</v>
      </c>
      <c r="AG206" t="str">
        <f t="shared" si="36"/>
        <v/>
      </c>
    </row>
    <row r="207" spans="1:33" x14ac:dyDescent="0.3">
      <c r="A207" s="2" t="s">
        <v>202</v>
      </c>
      <c r="B207" t="s">
        <v>945</v>
      </c>
      <c r="D207" t="s">
        <v>588</v>
      </c>
      <c r="E207" s="1" t="s">
        <v>410</v>
      </c>
      <c r="F207" s="1" t="s">
        <v>465</v>
      </c>
      <c r="G207" s="7">
        <v>23480</v>
      </c>
      <c r="H207" s="7">
        <v>41047</v>
      </c>
      <c r="I207" s="1" t="s">
        <v>1081</v>
      </c>
      <c r="J207" s="47">
        <v>8</v>
      </c>
      <c r="K207" s="47">
        <v>4</v>
      </c>
      <c r="L207" s="49" t="s">
        <v>1291</v>
      </c>
      <c r="M207" s="6" t="s">
        <v>1283</v>
      </c>
      <c r="N207" s="6" t="s">
        <v>1439</v>
      </c>
      <c r="O207" s="6" t="s">
        <v>1448</v>
      </c>
      <c r="P207" s="12" t="s">
        <v>1060</v>
      </c>
      <c r="Q207" s="15" t="str">
        <f>VLOOKUP(P207,functions!$A$2:$H$69,3,FALSE)</f>
        <v>Logistics employee loading and unloading</v>
      </c>
      <c r="R207" s="15"/>
      <c r="S207" s="17">
        <f>VLOOKUP(P207,functions!$A$2:$H$69,8,FALSE)</f>
        <v>1</v>
      </c>
      <c r="T207" s="17">
        <f t="shared" ca="1" si="33"/>
        <v>6</v>
      </c>
      <c r="U207" s="18">
        <f ca="1">VLOOKUP(T207,'salary scales'!$A$1:$F$10,S207+1,FALSE)</f>
        <v>1861.13</v>
      </c>
      <c r="V207" s="23">
        <f>VLOOKUP(P207,functions!$A$2:$H$69,5,FALSE)</f>
        <v>1</v>
      </c>
      <c r="X207" s="18">
        <f t="shared" ca="1" si="34"/>
        <v>1861.13</v>
      </c>
      <c r="Y207" s="18">
        <f t="shared" ca="1" si="35"/>
        <v>148.8904</v>
      </c>
      <c r="Z207" s="18">
        <f t="shared" ca="1" si="37"/>
        <v>995.87124999999992</v>
      </c>
      <c r="AA207" s="18">
        <f t="shared" ca="1" si="38"/>
        <v>144.23757500000002</v>
      </c>
      <c r="AB207" s="18">
        <f t="shared" ca="1" si="39"/>
        <v>31.639210000000006</v>
      </c>
      <c r="AC207" s="18">
        <f t="shared" ca="1" si="40"/>
        <v>41.689312000000001</v>
      </c>
      <c r="AD207" s="18">
        <f t="shared" ca="1" si="41"/>
        <v>86.542545000000004</v>
      </c>
      <c r="AE207" s="18">
        <f t="shared" ca="1" si="42"/>
        <v>10.050102000000001</v>
      </c>
      <c r="AF207" s="18">
        <f t="shared" ca="1" si="43"/>
        <v>75.888000000000019</v>
      </c>
      <c r="AG207" t="str">
        <f t="shared" si="36"/>
        <v/>
      </c>
    </row>
    <row r="208" spans="1:33" x14ac:dyDescent="0.3">
      <c r="A208" s="2" t="s">
        <v>203</v>
      </c>
      <c r="B208" t="s">
        <v>945</v>
      </c>
      <c r="D208" t="s">
        <v>587</v>
      </c>
      <c r="E208" s="1" t="s">
        <v>410</v>
      </c>
      <c r="F208" s="1" t="s">
        <v>465</v>
      </c>
      <c r="G208" s="7">
        <v>21345</v>
      </c>
      <c r="H208" s="7">
        <v>40614</v>
      </c>
      <c r="I208" s="1" t="s">
        <v>1081</v>
      </c>
      <c r="M208" s="6" t="s">
        <v>1283</v>
      </c>
      <c r="N208" s="6" t="s">
        <v>1440</v>
      </c>
      <c r="O208" s="6" t="s">
        <v>1450</v>
      </c>
      <c r="P208" s="12" t="s">
        <v>1054</v>
      </c>
      <c r="Q208" s="15" t="str">
        <f>VLOOKUP(P208,functions!$A$2:$H$69,3,FALSE)</f>
        <v>Production assistant</v>
      </c>
      <c r="R208" s="15" t="s">
        <v>1082</v>
      </c>
      <c r="S208" s="17">
        <f>VLOOKUP(P208,functions!$A$2:$H$69,8,FALSE)</f>
        <v>1</v>
      </c>
      <c r="T208" s="17">
        <f t="shared" ca="1" si="33"/>
        <v>7</v>
      </c>
      <c r="U208" s="18">
        <f ca="1">VLOOKUP(T208,'salary scales'!$A$1:$F$10,S208+1,FALSE)</f>
        <v>1861.13</v>
      </c>
      <c r="V208" s="23">
        <f>VLOOKUP(P208,functions!$A$2:$H$69,5,FALSE)</f>
        <v>1.00064</v>
      </c>
      <c r="X208" s="18">
        <f t="shared" ca="1" si="34"/>
        <v>1862.3211232000001</v>
      </c>
      <c r="Y208" s="18">
        <f t="shared" ca="1" si="35"/>
        <v>148.98568985600002</v>
      </c>
      <c r="Z208" s="18">
        <f t="shared" ca="1" si="37"/>
        <v>995.87124999999992</v>
      </c>
      <c r="AA208" s="18">
        <f t="shared" ca="1" si="38"/>
        <v>144.32988704800002</v>
      </c>
      <c r="AB208" s="18">
        <f t="shared" ca="1" si="39"/>
        <v>31.659459094400002</v>
      </c>
      <c r="AC208" s="18">
        <f t="shared" ca="1" si="40"/>
        <v>41.715993159680004</v>
      </c>
      <c r="AD208" s="18">
        <f t="shared" ca="1" si="41"/>
        <v>86.597932228800005</v>
      </c>
      <c r="AE208" s="18">
        <f t="shared" ca="1" si="42"/>
        <v>10.056534065280001</v>
      </c>
      <c r="AF208" s="18">
        <f t="shared" ca="1" si="43"/>
        <v>75.936568320000021</v>
      </c>
      <c r="AG208" t="str">
        <f t="shared" si="36"/>
        <v/>
      </c>
    </row>
    <row r="209" spans="1:33" x14ac:dyDescent="0.3">
      <c r="A209" s="2" t="s">
        <v>204</v>
      </c>
      <c r="B209" t="s">
        <v>981</v>
      </c>
      <c r="D209" t="s">
        <v>639</v>
      </c>
      <c r="E209" s="1" t="s">
        <v>410</v>
      </c>
      <c r="F209" s="1" t="s">
        <v>465</v>
      </c>
      <c r="G209" s="7">
        <v>20423</v>
      </c>
      <c r="H209" s="7">
        <v>39661</v>
      </c>
      <c r="I209" s="1" t="s">
        <v>1081</v>
      </c>
      <c r="M209" s="6" t="s">
        <v>1281</v>
      </c>
      <c r="N209" s="6" t="s">
        <v>1435</v>
      </c>
      <c r="O209" s="6" t="s">
        <v>1443</v>
      </c>
      <c r="P209" s="12" t="s">
        <v>1054</v>
      </c>
      <c r="Q209" s="15" t="str">
        <f>VLOOKUP(P209,functions!$A$2:$H$69,3,FALSE)</f>
        <v>Production assistant</v>
      </c>
      <c r="R209" s="15"/>
      <c r="S209" s="17">
        <f>VLOOKUP(P209,functions!$A$2:$H$69,8,FALSE)</f>
        <v>1</v>
      </c>
      <c r="T209" s="17">
        <f t="shared" ca="1" si="33"/>
        <v>10</v>
      </c>
      <c r="U209" s="18" t="e">
        <f ca="1">VLOOKUP(T209,'salary scales'!$A$1:$F$10,S209+1,FALSE)</f>
        <v>#N/A</v>
      </c>
      <c r="V209" s="23">
        <f>VLOOKUP(P209,functions!$A$2:$H$69,5,FALSE)</f>
        <v>1.00064</v>
      </c>
      <c r="X209" s="18" t="e">
        <f t="shared" ca="1" si="34"/>
        <v>#N/A</v>
      </c>
      <c r="Y209" s="18" t="e">
        <f t="shared" ca="1" si="35"/>
        <v>#N/A</v>
      </c>
      <c r="Z209" s="18" t="e">
        <f t="shared" ca="1" si="37"/>
        <v>#N/A</v>
      </c>
      <c r="AA209" s="18" t="e">
        <f t="shared" ca="1" si="38"/>
        <v>#N/A</v>
      </c>
      <c r="AB209" s="18" t="e">
        <f t="shared" ca="1" si="39"/>
        <v>#N/A</v>
      </c>
      <c r="AC209" s="18" t="e">
        <f t="shared" ca="1" si="40"/>
        <v>#N/A</v>
      </c>
      <c r="AD209" s="18" t="e">
        <f t="shared" ca="1" si="41"/>
        <v>#N/A</v>
      </c>
      <c r="AE209" s="18" t="e">
        <f t="shared" ca="1" si="42"/>
        <v>#N/A</v>
      </c>
      <c r="AF209" s="18" t="e">
        <f t="shared" ca="1" si="43"/>
        <v>#N/A</v>
      </c>
      <c r="AG209" t="str">
        <f t="shared" si="36"/>
        <v/>
      </c>
    </row>
    <row r="210" spans="1:33" x14ac:dyDescent="0.3">
      <c r="A210" s="2" t="s">
        <v>205</v>
      </c>
      <c r="B210" t="s">
        <v>771</v>
      </c>
      <c r="D210" t="s">
        <v>673</v>
      </c>
      <c r="E210" s="1" t="s">
        <v>1467</v>
      </c>
      <c r="F210" s="1" t="s">
        <v>468</v>
      </c>
      <c r="G210" s="7">
        <v>25089</v>
      </c>
      <c r="H210" s="7">
        <v>41495</v>
      </c>
      <c r="I210" s="1" t="s">
        <v>1081</v>
      </c>
      <c r="J210" s="47">
        <v>3</v>
      </c>
      <c r="K210" s="47">
        <v>2</v>
      </c>
      <c r="L210" s="49" t="s">
        <v>1429</v>
      </c>
      <c r="M210" s="6" t="s">
        <v>1281</v>
      </c>
      <c r="N210" s="6" t="s">
        <v>1335</v>
      </c>
      <c r="O210" s="6" t="s">
        <v>1453</v>
      </c>
      <c r="P210" s="12" t="s">
        <v>1019</v>
      </c>
      <c r="Q210" s="15" t="str">
        <f>VLOOKUP(P210,functions!$A$2:$H$69,3,FALSE)</f>
        <v>Sales employee field service</v>
      </c>
      <c r="R210" s="15"/>
      <c r="S210" s="17">
        <f>VLOOKUP(P210,functions!$A$2:$H$69,8,FALSE)</f>
        <v>3</v>
      </c>
      <c r="T210" s="17">
        <f t="shared" ca="1" si="33"/>
        <v>5</v>
      </c>
      <c r="U210" s="18">
        <f ca="1">VLOOKUP(T210,'salary scales'!$A$1:$F$10,S210+1,FALSE)</f>
        <v>1975.67</v>
      </c>
      <c r="V210" s="23">
        <f>VLOOKUP(P210,functions!$A$2:$H$69,5,FALSE)</f>
        <v>1</v>
      </c>
      <c r="X210" s="18">
        <f t="shared" ca="1" si="34"/>
        <v>1975.67</v>
      </c>
      <c r="Y210" s="18">
        <f t="shared" ca="1" si="35"/>
        <v>158.05360000000002</v>
      </c>
      <c r="Z210" s="18">
        <f t="shared" ca="1" si="37"/>
        <v>995.87124999999992</v>
      </c>
      <c r="AA210" s="18">
        <f t="shared" ca="1" si="38"/>
        <v>153.11442500000001</v>
      </c>
      <c r="AB210" s="18">
        <f t="shared" ca="1" si="39"/>
        <v>33.586390000000002</v>
      </c>
      <c r="AC210" s="18">
        <f t="shared" ca="1" si="40"/>
        <v>44.255008000000004</v>
      </c>
      <c r="AD210" s="18">
        <f t="shared" ca="1" si="41"/>
        <v>91.868655000000004</v>
      </c>
      <c r="AE210" s="18">
        <f t="shared" ca="1" si="42"/>
        <v>10.668618</v>
      </c>
      <c r="AF210" s="18">
        <f t="shared" ca="1" si="43"/>
        <v>87.342000000000013</v>
      </c>
      <c r="AG210" t="str">
        <f t="shared" si="36"/>
        <v/>
      </c>
    </row>
    <row r="211" spans="1:33" x14ac:dyDescent="0.3">
      <c r="A211" s="2" t="s">
        <v>206</v>
      </c>
      <c r="B211" t="s">
        <v>771</v>
      </c>
      <c r="D211" t="s">
        <v>437</v>
      </c>
      <c r="E211" s="1" t="s">
        <v>410</v>
      </c>
      <c r="F211" s="1" t="s">
        <v>465</v>
      </c>
      <c r="G211" s="7">
        <v>24880</v>
      </c>
      <c r="H211" s="7">
        <v>40288</v>
      </c>
      <c r="I211" s="1" t="s">
        <v>1081</v>
      </c>
      <c r="M211" s="6" t="s">
        <v>1281</v>
      </c>
      <c r="N211" s="6" t="s">
        <v>1405</v>
      </c>
      <c r="O211" s="6" t="s">
        <v>1447</v>
      </c>
      <c r="P211" s="12" t="s">
        <v>1070</v>
      </c>
      <c r="Q211" s="15" t="str">
        <f>VLOOKUP(P211,functions!$A$2:$H$69,3,FALSE)</f>
        <v>Employee Technical Service</v>
      </c>
      <c r="R211" s="15"/>
      <c r="S211" s="17">
        <f>VLOOKUP(P211,functions!$A$2:$H$69,8,FALSE)</f>
        <v>2</v>
      </c>
      <c r="T211" s="17">
        <f t="shared" ca="1" si="33"/>
        <v>8</v>
      </c>
      <c r="U211" s="18">
        <f ca="1">VLOOKUP(T211,'salary scales'!$A$1:$F$10,S211+1,FALSE)</f>
        <v>1939.17</v>
      </c>
      <c r="V211" s="23">
        <f>VLOOKUP(P211,functions!$A$2:$H$69,5,FALSE)</f>
        <v>1</v>
      </c>
      <c r="X211" s="18">
        <f t="shared" ca="1" si="34"/>
        <v>1939.17</v>
      </c>
      <c r="Y211" s="18">
        <f t="shared" ca="1" si="35"/>
        <v>155.1336</v>
      </c>
      <c r="Z211" s="18">
        <f t="shared" ca="1" si="37"/>
        <v>995.87124999999992</v>
      </c>
      <c r="AA211" s="18">
        <f t="shared" ca="1" si="38"/>
        <v>150.285675</v>
      </c>
      <c r="AB211" s="18">
        <f t="shared" ca="1" si="39"/>
        <v>32.965890000000002</v>
      </c>
      <c r="AC211" s="18">
        <f t="shared" ca="1" si="40"/>
        <v>43.437407999999998</v>
      </c>
      <c r="AD211" s="18">
        <f t="shared" ca="1" si="41"/>
        <v>90.171405000000007</v>
      </c>
      <c r="AE211" s="18">
        <f t="shared" ca="1" si="42"/>
        <v>10.471518000000001</v>
      </c>
      <c r="AF211" s="18">
        <f t="shared" ca="1" si="43"/>
        <v>83.692000000000007</v>
      </c>
      <c r="AG211" t="str">
        <f t="shared" si="36"/>
        <v/>
      </c>
    </row>
    <row r="212" spans="1:33" x14ac:dyDescent="0.3">
      <c r="A212" s="2" t="s">
        <v>207</v>
      </c>
      <c r="B212" t="s">
        <v>829</v>
      </c>
      <c r="D212" t="s">
        <v>518</v>
      </c>
      <c r="E212" s="1" t="s">
        <v>410</v>
      </c>
      <c r="F212" s="1" t="s">
        <v>465</v>
      </c>
      <c r="G212" s="7">
        <v>30780</v>
      </c>
      <c r="H212" s="7">
        <v>39881</v>
      </c>
      <c r="I212" s="1" t="s">
        <v>1081</v>
      </c>
      <c r="J212" s="47">
        <v>3</v>
      </c>
      <c r="K212" s="47">
        <v>1</v>
      </c>
      <c r="L212" s="49" t="s">
        <v>1422</v>
      </c>
      <c r="M212" s="6" t="s">
        <v>1281</v>
      </c>
      <c r="N212" s="6" t="s">
        <v>1435</v>
      </c>
      <c r="O212" s="6" t="s">
        <v>1466</v>
      </c>
      <c r="P212" s="12" t="s">
        <v>1053</v>
      </c>
      <c r="Q212" s="15" t="str">
        <f>VLOOKUP(P212,functions!$A$2:$H$69,3,FALSE)</f>
        <v>Production worker</v>
      </c>
      <c r="R212" s="15"/>
      <c r="S212" s="17">
        <f>VLOOKUP(P212,functions!$A$2:$H$69,8,FALSE)</f>
        <v>2</v>
      </c>
      <c r="T212" s="17">
        <f t="shared" ca="1" si="33"/>
        <v>9</v>
      </c>
      <c r="U212" s="18">
        <f ca="1">VLOOKUP(T212,'salary scales'!$A$1:$F$10,S212+1,FALSE)</f>
        <v>1939.17</v>
      </c>
      <c r="V212" s="23">
        <f>VLOOKUP(P212,functions!$A$2:$H$69,5,FALSE)</f>
        <v>1.00064</v>
      </c>
      <c r="X212" s="18">
        <f t="shared" ca="1" si="34"/>
        <v>1940.4110688000001</v>
      </c>
      <c r="Y212" s="18">
        <f t="shared" ca="1" si="35"/>
        <v>155.232885504</v>
      </c>
      <c r="Z212" s="18">
        <f t="shared" ca="1" si="37"/>
        <v>995.87124999999992</v>
      </c>
      <c r="AA212" s="18">
        <f t="shared" ca="1" si="38"/>
        <v>150.38185783200001</v>
      </c>
      <c r="AB212" s="18">
        <f t="shared" ca="1" si="39"/>
        <v>32.986988169600004</v>
      </c>
      <c r="AC212" s="18">
        <f t="shared" ca="1" si="40"/>
        <v>43.465207941119999</v>
      </c>
      <c r="AD212" s="18">
        <f t="shared" ca="1" si="41"/>
        <v>90.229114699199997</v>
      </c>
      <c r="AE212" s="18">
        <f t="shared" ca="1" si="42"/>
        <v>10.478219771520001</v>
      </c>
      <c r="AF212" s="18">
        <f t="shared" ca="1" si="43"/>
        <v>83.745562880000023</v>
      </c>
      <c r="AG212" t="str">
        <f t="shared" si="36"/>
        <v/>
      </c>
    </row>
    <row r="213" spans="1:33" x14ac:dyDescent="0.3">
      <c r="A213" s="2" t="s">
        <v>208</v>
      </c>
      <c r="B213" t="s">
        <v>830</v>
      </c>
      <c r="C213" t="s">
        <v>743</v>
      </c>
      <c r="D213" t="s">
        <v>519</v>
      </c>
      <c r="E213" s="1" t="s">
        <v>410</v>
      </c>
      <c r="F213" s="1" t="s">
        <v>465</v>
      </c>
      <c r="G213" s="7">
        <v>27334</v>
      </c>
      <c r="H213" s="7">
        <v>39305</v>
      </c>
      <c r="I213" s="1" t="s">
        <v>1081</v>
      </c>
      <c r="M213" s="6" t="s">
        <v>1283</v>
      </c>
      <c r="N213" s="6" t="s">
        <v>1440</v>
      </c>
      <c r="O213" s="6" t="s">
        <v>1450</v>
      </c>
      <c r="P213" s="12" t="s">
        <v>1054</v>
      </c>
      <c r="Q213" s="15" t="str">
        <f>VLOOKUP(P213,functions!$A$2:$H$69,3,FALSE)</f>
        <v>Production assistant</v>
      </c>
      <c r="R213" s="15"/>
      <c r="S213" s="17">
        <f>VLOOKUP(P213,functions!$A$2:$H$69,8,FALSE)</f>
        <v>1</v>
      </c>
      <c r="T213" s="17">
        <f t="shared" ca="1" si="33"/>
        <v>11</v>
      </c>
      <c r="U213" s="18" t="e">
        <f ca="1">VLOOKUP(T213,'salary scales'!$A$1:$F$10,S213+1,FALSE)</f>
        <v>#N/A</v>
      </c>
      <c r="V213" s="23">
        <f>VLOOKUP(P213,functions!$A$2:$H$69,5,FALSE)</f>
        <v>1.00064</v>
      </c>
      <c r="X213" s="18" t="e">
        <f t="shared" ca="1" si="34"/>
        <v>#N/A</v>
      </c>
      <c r="Y213" s="18" t="e">
        <f t="shared" ca="1" si="35"/>
        <v>#N/A</v>
      </c>
      <c r="Z213" s="18" t="e">
        <f t="shared" ca="1" si="37"/>
        <v>#N/A</v>
      </c>
      <c r="AA213" s="18" t="e">
        <f t="shared" ca="1" si="38"/>
        <v>#N/A</v>
      </c>
      <c r="AB213" s="18" t="e">
        <f t="shared" ca="1" si="39"/>
        <v>#N/A</v>
      </c>
      <c r="AC213" s="18" t="e">
        <f t="shared" ca="1" si="40"/>
        <v>#N/A</v>
      </c>
      <c r="AD213" s="18" t="e">
        <f t="shared" ca="1" si="41"/>
        <v>#N/A</v>
      </c>
      <c r="AE213" s="18" t="e">
        <f t="shared" ca="1" si="42"/>
        <v>#N/A</v>
      </c>
      <c r="AF213" s="18" t="e">
        <f t="shared" ca="1" si="43"/>
        <v>#N/A</v>
      </c>
      <c r="AG213" t="str">
        <f t="shared" si="36"/>
        <v/>
      </c>
    </row>
    <row r="214" spans="1:33" x14ac:dyDescent="0.3">
      <c r="A214" s="2" t="s">
        <v>209</v>
      </c>
      <c r="B214" t="s">
        <v>830</v>
      </c>
      <c r="C214" t="s">
        <v>743</v>
      </c>
      <c r="D214" t="s">
        <v>519</v>
      </c>
      <c r="E214" s="1" t="s">
        <v>410</v>
      </c>
      <c r="F214" s="1" t="s">
        <v>465</v>
      </c>
      <c r="G214" s="7">
        <v>26825</v>
      </c>
      <c r="H214" s="7">
        <v>41346</v>
      </c>
      <c r="I214" s="1" t="s">
        <v>1081</v>
      </c>
      <c r="M214" s="6" t="s">
        <v>1283</v>
      </c>
      <c r="N214" s="6" t="s">
        <v>1440</v>
      </c>
      <c r="O214" s="6" t="s">
        <v>1466</v>
      </c>
      <c r="P214" s="12" t="s">
        <v>1053</v>
      </c>
      <c r="Q214" s="15" t="str">
        <f>VLOOKUP(P214,functions!$A$2:$H$69,3,FALSE)</f>
        <v>Production worker</v>
      </c>
      <c r="R214" s="15"/>
      <c r="S214" s="17">
        <f>VLOOKUP(P214,functions!$A$2:$H$69,8,FALSE)</f>
        <v>2</v>
      </c>
      <c r="T214" s="17">
        <f t="shared" ca="1" si="33"/>
        <v>5</v>
      </c>
      <c r="U214" s="18">
        <f ca="1">VLOOKUP(T214,'salary scales'!$A$1:$F$10,S214+1,FALSE)</f>
        <v>1899.07</v>
      </c>
      <c r="V214" s="23">
        <f>VLOOKUP(P214,functions!$A$2:$H$69,5,FALSE)</f>
        <v>1.00064</v>
      </c>
      <c r="X214" s="18">
        <f t="shared" ca="1" si="34"/>
        <v>1900.2854047999999</v>
      </c>
      <c r="Y214" s="18">
        <f t="shared" ca="1" si="35"/>
        <v>152.022832384</v>
      </c>
      <c r="Z214" s="18">
        <f t="shared" ca="1" si="37"/>
        <v>995.87124999999992</v>
      </c>
      <c r="AA214" s="18">
        <f t="shared" ca="1" si="38"/>
        <v>147.27211887199999</v>
      </c>
      <c r="AB214" s="18">
        <f t="shared" ca="1" si="39"/>
        <v>32.304851881600001</v>
      </c>
      <c r="AC214" s="18">
        <f t="shared" ca="1" si="40"/>
        <v>42.566393067519996</v>
      </c>
      <c r="AD214" s="18">
        <f t="shared" ca="1" si="41"/>
        <v>88.363271323199996</v>
      </c>
      <c r="AE214" s="18">
        <f t="shared" ca="1" si="42"/>
        <v>10.261541185920001</v>
      </c>
      <c r="AF214" s="18">
        <f t="shared" ca="1" si="43"/>
        <v>79.732996479999997</v>
      </c>
      <c r="AG214" t="str">
        <f t="shared" si="36"/>
        <v/>
      </c>
    </row>
    <row r="215" spans="1:33" x14ac:dyDescent="0.3">
      <c r="A215" s="2" t="s">
        <v>210</v>
      </c>
      <c r="B215" t="s">
        <v>749</v>
      </c>
      <c r="D215" t="s">
        <v>423</v>
      </c>
      <c r="E215" s="1" t="s">
        <v>410</v>
      </c>
      <c r="F215" s="1" t="s">
        <v>465</v>
      </c>
      <c r="G215" s="7">
        <v>28822</v>
      </c>
      <c r="H215" s="7">
        <v>39998</v>
      </c>
      <c r="I215" s="1" t="s">
        <v>1081</v>
      </c>
      <c r="J215" s="47">
        <v>2</v>
      </c>
      <c r="K215" s="47">
        <v>1</v>
      </c>
      <c r="L215" s="49" t="s">
        <v>1424</v>
      </c>
      <c r="M215" s="6" t="s">
        <v>1281</v>
      </c>
      <c r="N215" s="6" t="s">
        <v>1435</v>
      </c>
      <c r="O215" s="6" t="s">
        <v>1443</v>
      </c>
      <c r="P215" s="12" t="s">
        <v>1053</v>
      </c>
      <c r="Q215" s="15" t="str">
        <f>VLOOKUP(P215,functions!$A$2:$H$69,3,FALSE)</f>
        <v>Production worker</v>
      </c>
      <c r="R215" s="15"/>
      <c r="S215" s="17">
        <f>VLOOKUP(P215,functions!$A$2:$H$69,8,FALSE)</f>
        <v>2</v>
      </c>
      <c r="T215" s="17">
        <f t="shared" ca="1" si="33"/>
        <v>9</v>
      </c>
      <c r="U215" s="18">
        <f ca="1">VLOOKUP(T215,'salary scales'!$A$1:$F$10,S215+1,FALSE)</f>
        <v>1939.17</v>
      </c>
      <c r="V215" s="23">
        <f>VLOOKUP(P215,functions!$A$2:$H$69,5,FALSE)</f>
        <v>1.00064</v>
      </c>
      <c r="X215" s="18">
        <f t="shared" ca="1" si="34"/>
        <v>1940.4110688000001</v>
      </c>
      <c r="Y215" s="18">
        <f t="shared" ca="1" si="35"/>
        <v>155.232885504</v>
      </c>
      <c r="Z215" s="18">
        <f t="shared" ca="1" si="37"/>
        <v>995.87124999999992</v>
      </c>
      <c r="AA215" s="18">
        <f t="shared" ca="1" si="38"/>
        <v>150.38185783200001</v>
      </c>
      <c r="AB215" s="18">
        <f t="shared" ca="1" si="39"/>
        <v>32.986988169600004</v>
      </c>
      <c r="AC215" s="18">
        <f t="shared" ca="1" si="40"/>
        <v>43.465207941119999</v>
      </c>
      <c r="AD215" s="18">
        <f t="shared" ca="1" si="41"/>
        <v>90.229114699199997</v>
      </c>
      <c r="AE215" s="18">
        <f t="shared" ca="1" si="42"/>
        <v>10.478219771520001</v>
      </c>
      <c r="AF215" s="18">
        <f t="shared" ca="1" si="43"/>
        <v>83.745562880000023</v>
      </c>
      <c r="AG215" t="str">
        <f t="shared" si="36"/>
        <v/>
      </c>
    </row>
    <row r="216" spans="1:33" x14ac:dyDescent="0.3">
      <c r="A216" s="2" t="s">
        <v>211</v>
      </c>
      <c r="B216" t="s">
        <v>839</v>
      </c>
      <c r="D216" t="s">
        <v>530</v>
      </c>
      <c r="E216" s="1" t="s">
        <v>410</v>
      </c>
      <c r="F216" s="1" t="s">
        <v>465</v>
      </c>
      <c r="G216" s="7">
        <v>28826</v>
      </c>
      <c r="H216" s="7">
        <v>40171</v>
      </c>
      <c r="I216" s="1" t="s">
        <v>1081</v>
      </c>
      <c r="J216" s="47">
        <v>7</v>
      </c>
      <c r="K216" s="47">
        <v>1</v>
      </c>
      <c r="L216" s="49" t="s">
        <v>1422</v>
      </c>
      <c r="M216" s="6" t="s">
        <v>1281</v>
      </c>
      <c r="N216" s="6" t="s">
        <v>1435</v>
      </c>
      <c r="O216" s="6" t="s">
        <v>1443</v>
      </c>
      <c r="P216" s="12" t="s">
        <v>1053</v>
      </c>
      <c r="Q216" s="15" t="str">
        <f>VLOOKUP(P216,functions!$A$2:$H$69,3,FALSE)</f>
        <v>Production worker</v>
      </c>
      <c r="R216" s="15"/>
      <c r="S216" s="17">
        <f>VLOOKUP(P216,functions!$A$2:$H$69,8,FALSE)</f>
        <v>2</v>
      </c>
      <c r="T216" s="17">
        <f t="shared" ca="1" si="33"/>
        <v>9</v>
      </c>
      <c r="U216" s="18">
        <f ca="1">VLOOKUP(T216,'salary scales'!$A$1:$F$10,S216+1,FALSE)</f>
        <v>1939.17</v>
      </c>
      <c r="V216" s="23">
        <f>VLOOKUP(P216,functions!$A$2:$H$69,5,FALSE)</f>
        <v>1.00064</v>
      </c>
      <c r="X216" s="18">
        <f t="shared" ca="1" si="34"/>
        <v>1940.4110688000001</v>
      </c>
      <c r="Y216" s="18">
        <f t="shared" ca="1" si="35"/>
        <v>155.232885504</v>
      </c>
      <c r="Z216" s="18">
        <f t="shared" ca="1" si="37"/>
        <v>995.87124999999992</v>
      </c>
      <c r="AA216" s="18">
        <f t="shared" ca="1" si="38"/>
        <v>150.38185783200001</v>
      </c>
      <c r="AB216" s="18">
        <f t="shared" ca="1" si="39"/>
        <v>32.986988169600004</v>
      </c>
      <c r="AC216" s="18">
        <f t="shared" ca="1" si="40"/>
        <v>43.465207941119999</v>
      </c>
      <c r="AD216" s="18">
        <f t="shared" ca="1" si="41"/>
        <v>90.229114699199997</v>
      </c>
      <c r="AE216" s="18">
        <f t="shared" ca="1" si="42"/>
        <v>10.478219771520001</v>
      </c>
      <c r="AF216" s="18">
        <f t="shared" ca="1" si="43"/>
        <v>83.745562880000023</v>
      </c>
      <c r="AG216" t="str">
        <f t="shared" si="36"/>
        <v/>
      </c>
    </row>
    <row r="217" spans="1:33" x14ac:dyDescent="0.3">
      <c r="A217" s="2" t="s">
        <v>212</v>
      </c>
      <c r="B217" t="s">
        <v>839</v>
      </c>
      <c r="D217" t="s">
        <v>527</v>
      </c>
      <c r="E217" s="1" t="s">
        <v>410</v>
      </c>
      <c r="F217" s="1" t="s">
        <v>465</v>
      </c>
      <c r="G217" s="7">
        <v>32433</v>
      </c>
      <c r="H217" s="7">
        <v>41138</v>
      </c>
      <c r="I217" s="1" t="s">
        <v>1081</v>
      </c>
      <c r="M217" s="6" t="s">
        <v>1281</v>
      </c>
      <c r="N217" s="6" t="s">
        <v>1438</v>
      </c>
      <c r="O217" s="6" t="s">
        <v>1448</v>
      </c>
      <c r="P217" s="12" t="s">
        <v>1060</v>
      </c>
      <c r="Q217" s="15" t="str">
        <f>VLOOKUP(P217,functions!$A$2:$H$69,3,FALSE)</f>
        <v>Logistics employee loading and unloading</v>
      </c>
      <c r="R217" s="15" t="s">
        <v>1082</v>
      </c>
      <c r="S217" s="17">
        <f>VLOOKUP(P217,functions!$A$2:$H$69,8,FALSE)</f>
        <v>1</v>
      </c>
      <c r="T217" s="17">
        <f t="shared" ca="1" si="33"/>
        <v>6</v>
      </c>
      <c r="U217" s="18">
        <f ca="1">VLOOKUP(T217,'salary scales'!$A$1:$F$10,S217+1,FALSE)</f>
        <v>1861.13</v>
      </c>
      <c r="V217" s="23">
        <f>VLOOKUP(P217,functions!$A$2:$H$69,5,FALSE)</f>
        <v>1</v>
      </c>
      <c r="X217" s="18">
        <f t="shared" ca="1" si="34"/>
        <v>1861.13</v>
      </c>
      <c r="Y217" s="18">
        <f t="shared" ca="1" si="35"/>
        <v>148.8904</v>
      </c>
      <c r="Z217" s="18">
        <f t="shared" ca="1" si="37"/>
        <v>995.87124999999992</v>
      </c>
      <c r="AA217" s="18">
        <f t="shared" ca="1" si="38"/>
        <v>144.23757500000002</v>
      </c>
      <c r="AB217" s="18">
        <f t="shared" ca="1" si="39"/>
        <v>31.639210000000006</v>
      </c>
      <c r="AC217" s="18">
        <f t="shared" ca="1" si="40"/>
        <v>41.689312000000001</v>
      </c>
      <c r="AD217" s="18">
        <f t="shared" ca="1" si="41"/>
        <v>86.542545000000004</v>
      </c>
      <c r="AE217" s="18">
        <f t="shared" ca="1" si="42"/>
        <v>10.050102000000001</v>
      </c>
      <c r="AF217" s="18">
        <f t="shared" ca="1" si="43"/>
        <v>75.888000000000019</v>
      </c>
      <c r="AG217" t="str">
        <f t="shared" si="36"/>
        <v/>
      </c>
    </row>
    <row r="218" spans="1:33" x14ac:dyDescent="0.3">
      <c r="A218" s="2" t="s">
        <v>213</v>
      </c>
      <c r="B218" t="s">
        <v>839</v>
      </c>
      <c r="D218" t="s">
        <v>529</v>
      </c>
      <c r="E218" s="1" t="s">
        <v>410</v>
      </c>
      <c r="F218" s="1" t="s">
        <v>465</v>
      </c>
      <c r="G218" s="7">
        <v>32043</v>
      </c>
      <c r="H218" s="7">
        <v>39830</v>
      </c>
      <c r="I218" s="1" t="s">
        <v>1081</v>
      </c>
      <c r="M218" s="6" t="s">
        <v>1281</v>
      </c>
      <c r="N218" s="6" t="s">
        <v>1334</v>
      </c>
      <c r="O218" s="6" t="s">
        <v>1452</v>
      </c>
      <c r="P218" s="12" t="s">
        <v>1027</v>
      </c>
      <c r="Q218" s="15" t="str">
        <f>VLOOKUP(P218,functions!$A$2:$H$69,3,FALSE)</f>
        <v>Purchaser raw materials</v>
      </c>
      <c r="R218" s="15"/>
      <c r="S218" s="17">
        <f>VLOOKUP(P218,functions!$A$2:$H$69,8,FALSE)</f>
        <v>2</v>
      </c>
      <c r="T218" s="17">
        <f t="shared" ca="1" si="33"/>
        <v>9</v>
      </c>
      <c r="U218" s="18">
        <f ca="1">VLOOKUP(T218,'salary scales'!$A$1:$F$10,S218+1,FALSE)</f>
        <v>1939.17</v>
      </c>
      <c r="V218" s="23">
        <f>VLOOKUP(P218,functions!$A$2:$H$69,5,FALSE)</f>
        <v>1</v>
      </c>
      <c r="X218" s="18">
        <f t="shared" ca="1" si="34"/>
        <v>1939.17</v>
      </c>
      <c r="Y218" s="18">
        <f t="shared" ca="1" si="35"/>
        <v>155.1336</v>
      </c>
      <c r="Z218" s="18">
        <f t="shared" ca="1" si="37"/>
        <v>995.87124999999992</v>
      </c>
      <c r="AA218" s="18">
        <f t="shared" ca="1" si="38"/>
        <v>150.285675</v>
      </c>
      <c r="AB218" s="18">
        <f t="shared" ca="1" si="39"/>
        <v>32.965890000000002</v>
      </c>
      <c r="AC218" s="18">
        <f t="shared" ca="1" si="40"/>
        <v>43.437407999999998</v>
      </c>
      <c r="AD218" s="18">
        <f t="shared" ca="1" si="41"/>
        <v>90.171405000000007</v>
      </c>
      <c r="AE218" s="18">
        <f t="shared" ca="1" si="42"/>
        <v>10.471518000000001</v>
      </c>
      <c r="AF218" s="18">
        <f t="shared" ca="1" si="43"/>
        <v>83.692000000000007</v>
      </c>
      <c r="AG218" t="str">
        <f t="shared" si="36"/>
        <v/>
      </c>
    </row>
    <row r="219" spans="1:33" x14ac:dyDescent="0.3">
      <c r="A219" s="2" t="s">
        <v>214</v>
      </c>
      <c r="B219" t="s">
        <v>831</v>
      </c>
      <c r="D219" t="s">
        <v>521</v>
      </c>
      <c r="E219" s="1" t="s">
        <v>410</v>
      </c>
      <c r="F219" s="1" t="s">
        <v>465</v>
      </c>
      <c r="G219" s="7">
        <v>34851</v>
      </c>
      <c r="H219" s="7">
        <v>41487</v>
      </c>
      <c r="I219" s="1" t="s">
        <v>1081</v>
      </c>
      <c r="J219" s="47">
        <v>7</v>
      </c>
      <c r="K219" s="47">
        <v>2</v>
      </c>
      <c r="L219" s="50" t="s">
        <v>1425</v>
      </c>
      <c r="M219" s="6" t="s">
        <v>1281</v>
      </c>
      <c r="N219" s="6" t="s">
        <v>1435</v>
      </c>
      <c r="O219" s="6" t="s">
        <v>1443</v>
      </c>
      <c r="P219" s="12" t="s">
        <v>1053</v>
      </c>
      <c r="Q219" s="15" t="str">
        <f>VLOOKUP(P219,functions!$A$2:$H$69,3,FALSE)</f>
        <v>Production worker</v>
      </c>
      <c r="R219" s="15"/>
      <c r="S219" s="17">
        <f>VLOOKUP(P219,functions!$A$2:$H$69,8,FALSE)</f>
        <v>2</v>
      </c>
      <c r="T219" s="17">
        <f t="shared" ca="1" si="33"/>
        <v>5</v>
      </c>
      <c r="U219" s="18">
        <f ca="1">VLOOKUP(T219,'salary scales'!$A$1:$F$10,S219+1,FALSE)</f>
        <v>1899.07</v>
      </c>
      <c r="V219" s="23">
        <f>VLOOKUP(P219,functions!$A$2:$H$69,5,FALSE)</f>
        <v>1.00064</v>
      </c>
      <c r="X219" s="18">
        <f t="shared" ca="1" si="34"/>
        <v>1900.2854047999999</v>
      </c>
      <c r="Y219" s="18">
        <f t="shared" ca="1" si="35"/>
        <v>152.022832384</v>
      </c>
      <c r="Z219" s="18">
        <f t="shared" ca="1" si="37"/>
        <v>995.87124999999992</v>
      </c>
      <c r="AA219" s="18">
        <f t="shared" ca="1" si="38"/>
        <v>147.27211887199999</v>
      </c>
      <c r="AB219" s="18">
        <f t="shared" ca="1" si="39"/>
        <v>32.304851881600001</v>
      </c>
      <c r="AC219" s="18">
        <f t="shared" ca="1" si="40"/>
        <v>42.566393067519996</v>
      </c>
      <c r="AD219" s="18">
        <f t="shared" ca="1" si="41"/>
        <v>88.363271323199996</v>
      </c>
      <c r="AE219" s="18">
        <f t="shared" ca="1" si="42"/>
        <v>10.261541185920001</v>
      </c>
      <c r="AF219" s="18">
        <f t="shared" ca="1" si="43"/>
        <v>79.732996479999997</v>
      </c>
      <c r="AG219" t="str">
        <f t="shared" si="36"/>
        <v/>
      </c>
    </row>
    <row r="220" spans="1:33" x14ac:dyDescent="0.3">
      <c r="A220" s="2" t="s">
        <v>215</v>
      </c>
      <c r="B220" t="s">
        <v>831</v>
      </c>
      <c r="D220" t="s">
        <v>520</v>
      </c>
      <c r="E220" s="1" t="s">
        <v>410</v>
      </c>
      <c r="F220" s="1" t="s">
        <v>465</v>
      </c>
      <c r="G220" s="7">
        <v>30923</v>
      </c>
      <c r="H220" s="7">
        <v>40557</v>
      </c>
      <c r="I220" s="1" t="s">
        <v>1081</v>
      </c>
      <c r="M220" s="6" t="s">
        <v>1281</v>
      </c>
      <c r="N220" s="6" t="s">
        <v>1403</v>
      </c>
      <c r="O220" s="6" t="s">
        <v>1286</v>
      </c>
      <c r="P220" s="12" t="s">
        <v>1001</v>
      </c>
      <c r="Q220" s="15" t="str">
        <f>VLOOKUP(P220,functions!$A$2:$H$69,3,FALSE)</f>
        <v>Secretary</v>
      </c>
      <c r="R220" s="15"/>
      <c r="S220" s="17">
        <f>VLOOKUP(P220,functions!$A$2:$H$69,8,FALSE)</f>
        <v>2</v>
      </c>
      <c r="T220" s="17">
        <f t="shared" ca="1" si="33"/>
        <v>7</v>
      </c>
      <c r="U220" s="18">
        <f ca="1">VLOOKUP(T220,'salary scales'!$A$1:$F$10,S220+1,FALSE)</f>
        <v>1939.17</v>
      </c>
      <c r="V220" s="23">
        <f>VLOOKUP(P220,functions!$A$2:$H$69,5,FALSE)</f>
        <v>0.6</v>
      </c>
      <c r="X220" s="18">
        <f t="shared" ca="1" si="34"/>
        <v>1163.502</v>
      </c>
      <c r="Y220" s="18">
        <f t="shared" ca="1" si="35"/>
        <v>93.080159999999992</v>
      </c>
      <c r="Z220" s="18">
        <f t="shared" ca="1" si="37"/>
        <v>995.87124999999992</v>
      </c>
      <c r="AA220" s="18">
        <f t="shared" ca="1" si="38"/>
        <v>90.171404999999993</v>
      </c>
      <c r="AB220" s="18">
        <f t="shared" ca="1" si="39"/>
        <v>19.779534000000002</v>
      </c>
      <c r="AC220" s="18">
        <f t="shared" ca="1" si="40"/>
        <v>26.062444799999998</v>
      </c>
      <c r="AD220" s="18">
        <f t="shared" ca="1" si="41"/>
        <v>54.102843</v>
      </c>
      <c r="AE220" s="18">
        <f t="shared" ca="1" si="42"/>
        <v>6.2829107999999998</v>
      </c>
      <c r="AF220" s="18">
        <f t="shared" ca="1" si="43"/>
        <v>50.215199999999996</v>
      </c>
      <c r="AG220" t="str">
        <f t="shared" si="36"/>
        <v/>
      </c>
    </row>
    <row r="221" spans="1:33" x14ac:dyDescent="0.3">
      <c r="A221" s="2" t="s">
        <v>216</v>
      </c>
      <c r="B221" t="s">
        <v>832</v>
      </c>
      <c r="C221" t="s">
        <v>743</v>
      </c>
      <c r="D221" t="s">
        <v>522</v>
      </c>
      <c r="E221" s="1" t="s">
        <v>410</v>
      </c>
      <c r="F221" s="1" t="s">
        <v>465</v>
      </c>
      <c r="G221" s="7">
        <v>30843</v>
      </c>
      <c r="H221" s="7">
        <v>40596</v>
      </c>
      <c r="I221" s="1" t="s">
        <v>1420</v>
      </c>
      <c r="J221" s="47">
        <v>6</v>
      </c>
      <c r="K221" s="47">
        <v>1</v>
      </c>
      <c r="L221" s="49" t="s">
        <v>1422</v>
      </c>
      <c r="M221" s="6" t="s">
        <v>1283</v>
      </c>
      <c r="N221" s="6" t="s">
        <v>1440</v>
      </c>
      <c r="O221" s="6" t="s">
        <v>1466</v>
      </c>
      <c r="P221" s="12" t="s">
        <v>1053</v>
      </c>
      <c r="Q221" s="15" t="str">
        <f>VLOOKUP(P221,functions!$A$2:$H$69,3,FALSE)</f>
        <v>Production worker</v>
      </c>
      <c r="R221" s="15"/>
      <c r="S221" s="17">
        <f>VLOOKUP(P221,functions!$A$2:$H$69,8,FALSE)</f>
        <v>2</v>
      </c>
      <c r="T221" s="17">
        <f t="shared" ca="1" si="33"/>
        <v>7</v>
      </c>
      <c r="U221" s="18">
        <f ca="1">VLOOKUP(T221,'salary scales'!$A$1:$F$10,S221+1,FALSE)</f>
        <v>1939.17</v>
      </c>
      <c r="V221" s="23">
        <f>VLOOKUP(P221,functions!$A$2:$H$69,5,FALSE)</f>
        <v>1.00064</v>
      </c>
      <c r="X221" s="18">
        <f t="shared" ca="1" si="34"/>
        <v>1940.4110688000001</v>
      </c>
      <c r="Y221" s="18">
        <f t="shared" ca="1" si="35"/>
        <v>155.232885504</v>
      </c>
      <c r="Z221" s="18">
        <f t="shared" ca="1" si="37"/>
        <v>995.87124999999992</v>
      </c>
      <c r="AA221" s="18">
        <f t="shared" ca="1" si="38"/>
        <v>150.38185783200001</v>
      </c>
      <c r="AB221" s="18">
        <f t="shared" ca="1" si="39"/>
        <v>32.986988169600004</v>
      </c>
      <c r="AC221" s="18">
        <f t="shared" ca="1" si="40"/>
        <v>43.465207941119999</v>
      </c>
      <c r="AD221" s="18">
        <f t="shared" ca="1" si="41"/>
        <v>90.229114699199997</v>
      </c>
      <c r="AE221" s="18">
        <f t="shared" ca="1" si="42"/>
        <v>10.478219771520001</v>
      </c>
      <c r="AF221" s="18">
        <f t="shared" ca="1" si="43"/>
        <v>83.745562880000023</v>
      </c>
      <c r="AG221" t="str">
        <f t="shared" si="36"/>
        <v/>
      </c>
    </row>
    <row r="222" spans="1:33" x14ac:dyDescent="0.3">
      <c r="A222" s="2" t="s">
        <v>217</v>
      </c>
      <c r="B222" t="s">
        <v>833</v>
      </c>
      <c r="D222" t="s">
        <v>523</v>
      </c>
      <c r="E222" s="1" t="s">
        <v>410</v>
      </c>
      <c r="F222" s="1" t="s">
        <v>465</v>
      </c>
      <c r="G222" s="7">
        <v>33684</v>
      </c>
      <c r="H222" s="7">
        <v>40469</v>
      </c>
      <c r="I222" s="1" t="s">
        <v>1081</v>
      </c>
      <c r="M222" s="6" t="s">
        <v>1281</v>
      </c>
      <c r="N222" s="6" t="s">
        <v>1438</v>
      </c>
      <c r="O222" s="6" t="s">
        <v>1448</v>
      </c>
      <c r="P222" s="12" t="s">
        <v>1060</v>
      </c>
      <c r="Q222" s="15" t="str">
        <f>VLOOKUP(P222,functions!$A$2:$H$69,3,FALSE)</f>
        <v>Logistics employee loading and unloading</v>
      </c>
      <c r="R222" s="15"/>
      <c r="S222" s="17">
        <f>VLOOKUP(P222,functions!$A$2:$H$69,8,FALSE)</f>
        <v>1</v>
      </c>
      <c r="T222" s="17">
        <f t="shared" ca="1" si="33"/>
        <v>8</v>
      </c>
      <c r="U222" s="18">
        <f ca="1">VLOOKUP(T222,'salary scales'!$A$1:$F$10,S222+1,FALSE)</f>
        <v>1861.13</v>
      </c>
      <c r="V222" s="23">
        <f>VLOOKUP(P222,functions!$A$2:$H$69,5,FALSE)</f>
        <v>1</v>
      </c>
      <c r="X222" s="18">
        <f t="shared" ca="1" si="34"/>
        <v>1861.13</v>
      </c>
      <c r="Y222" s="18">
        <f t="shared" ca="1" si="35"/>
        <v>148.8904</v>
      </c>
      <c r="Z222" s="18">
        <f t="shared" ca="1" si="37"/>
        <v>995.87124999999992</v>
      </c>
      <c r="AA222" s="18">
        <f t="shared" ca="1" si="38"/>
        <v>144.23757500000002</v>
      </c>
      <c r="AB222" s="18">
        <f t="shared" ca="1" si="39"/>
        <v>31.639210000000006</v>
      </c>
      <c r="AC222" s="18">
        <f t="shared" ca="1" si="40"/>
        <v>41.689312000000001</v>
      </c>
      <c r="AD222" s="18">
        <f t="shared" ca="1" si="41"/>
        <v>86.542545000000004</v>
      </c>
      <c r="AE222" s="18">
        <f t="shared" ca="1" si="42"/>
        <v>10.050102000000001</v>
      </c>
      <c r="AF222" s="18">
        <f t="shared" ca="1" si="43"/>
        <v>75.888000000000019</v>
      </c>
      <c r="AG222" t="str">
        <f t="shared" si="36"/>
        <v/>
      </c>
    </row>
    <row r="223" spans="1:33" x14ac:dyDescent="0.3">
      <c r="A223" s="2" t="s">
        <v>218</v>
      </c>
      <c r="B223" t="s">
        <v>834</v>
      </c>
      <c r="D223" t="s">
        <v>524</v>
      </c>
      <c r="E223" s="1" t="s">
        <v>410</v>
      </c>
      <c r="F223" s="1" t="s">
        <v>465</v>
      </c>
      <c r="G223" s="7">
        <v>30036</v>
      </c>
      <c r="H223" s="7">
        <v>39913</v>
      </c>
      <c r="I223" s="1" t="s">
        <v>1081</v>
      </c>
      <c r="J223" s="47">
        <v>1</v>
      </c>
      <c r="K223" s="47">
        <v>1</v>
      </c>
      <c r="L223" s="49" t="s">
        <v>1422</v>
      </c>
      <c r="M223" s="6" t="s">
        <v>1281</v>
      </c>
      <c r="N223" s="6" t="s">
        <v>1435</v>
      </c>
      <c r="O223" s="6" t="s">
        <v>1446</v>
      </c>
      <c r="P223" s="12" t="s">
        <v>1054</v>
      </c>
      <c r="Q223" s="15" t="str">
        <f>VLOOKUP(P223,functions!$A$2:$H$69,3,FALSE)</f>
        <v>Production assistant</v>
      </c>
      <c r="R223" s="15"/>
      <c r="S223" s="17">
        <f>VLOOKUP(P223,functions!$A$2:$H$69,8,FALSE)</f>
        <v>1</v>
      </c>
      <c r="T223" s="17">
        <f t="shared" ca="1" si="33"/>
        <v>9</v>
      </c>
      <c r="U223" s="18">
        <f ca="1">VLOOKUP(T223,'salary scales'!$A$1:$F$10,S223+1,FALSE)</f>
        <v>1861.13</v>
      </c>
      <c r="V223" s="23">
        <f>VLOOKUP(P223,functions!$A$2:$H$69,5,FALSE)</f>
        <v>1.00064</v>
      </c>
      <c r="X223" s="18">
        <f t="shared" ca="1" si="34"/>
        <v>1862.3211232000001</v>
      </c>
      <c r="Y223" s="18">
        <f t="shared" ca="1" si="35"/>
        <v>148.98568985600002</v>
      </c>
      <c r="Z223" s="18">
        <f t="shared" ca="1" si="37"/>
        <v>995.87124999999992</v>
      </c>
      <c r="AA223" s="18">
        <f t="shared" ca="1" si="38"/>
        <v>144.32988704800002</v>
      </c>
      <c r="AB223" s="18">
        <f t="shared" ca="1" si="39"/>
        <v>31.659459094400002</v>
      </c>
      <c r="AC223" s="18">
        <f t="shared" ca="1" si="40"/>
        <v>41.715993159680004</v>
      </c>
      <c r="AD223" s="18">
        <f t="shared" ca="1" si="41"/>
        <v>86.597932228800005</v>
      </c>
      <c r="AE223" s="18">
        <f t="shared" ca="1" si="42"/>
        <v>10.056534065280001</v>
      </c>
      <c r="AF223" s="18">
        <f t="shared" ca="1" si="43"/>
        <v>75.936568320000021</v>
      </c>
      <c r="AG223" t="str">
        <f t="shared" si="36"/>
        <v/>
      </c>
    </row>
    <row r="224" spans="1:33" x14ac:dyDescent="0.3">
      <c r="A224" s="2" t="s">
        <v>219</v>
      </c>
      <c r="B224" t="s">
        <v>763</v>
      </c>
      <c r="C224" t="s">
        <v>741</v>
      </c>
      <c r="D224" t="s">
        <v>668</v>
      </c>
      <c r="E224" s="1" t="s">
        <v>1467</v>
      </c>
      <c r="F224" s="1" t="s">
        <v>465</v>
      </c>
      <c r="G224" s="7">
        <v>28048</v>
      </c>
      <c r="H224" s="7">
        <v>39454</v>
      </c>
      <c r="I224" s="1" t="s">
        <v>1081</v>
      </c>
      <c r="M224" s="6" t="s">
        <v>1281</v>
      </c>
      <c r="N224" s="6" t="s">
        <v>1435</v>
      </c>
      <c r="O224" s="6" t="s">
        <v>1446</v>
      </c>
      <c r="P224" s="12" t="s">
        <v>1054</v>
      </c>
      <c r="Q224" s="15" t="str">
        <f>VLOOKUP(P224,functions!$A$2:$H$69,3,FALSE)</f>
        <v>Production assistant</v>
      </c>
      <c r="R224" s="15"/>
      <c r="S224" s="17">
        <f>VLOOKUP(P224,functions!$A$2:$H$69,8,FALSE)</f>
        <v>1</v>
      </c>
      <c r="T224" s="17">
        <f t="shared" ca="1" si="33"/>
        <v>10</v>
      </c>
      <c r="U224" s="18" t="e">
        <f ca="1">VLOOKUP(T224,'salary scales'!$A$1:$F$10,S224+1,FALSE)</f>
        <v>#N/A</v>
      </c>
      <c r="V224" s="23">
        <f>VLOOKUP(P224,functions!$A$2:$H$69,5,FALSE)</f>
        <v>1.00064</v>
      </c>
      <c r="X224" s="18" t="e">
        <f t="shared" ca="1" si="34"/>
        <v>#N/A</v>
      </c>
      <c r="Y224" s="18" t="e">
        <f t="shared" ca="1" si="35"/>
        <v>#N/A</v>
      </c>
      <c r="Z224" s="18" t="e">
        <f t="shared" ca="1" si="37"/>
        <v>#N/A</v>
      </c>
      <c r="AA224" s="18" t="e">
        <f t="shared" ca="1" si="38"/>
        <v>#N/A</v>
      </c>
      <c r="AB224" s="18" t="e">
        <f t="shared" ca="1" si="39"/>
        <v>#N/A</v>
      </c>
      <c r="AC224" s="18" t="e">
        <f t="shared" ca="1" si="40"/>
        <v>#N/A</v>
      </c>
      <c r="AD224" s="18" t="e">
        <f t="shared" ca="1" si="41"/>
        <v>#N/A</v>
      </c>
      <c r="AE224" s="18" t="e">
        <f t="shared" ca="1" si="42"/>
        <v>#N/A</v>
      </c>
      <c r="AF224" s="18" t="e">
        <f t="shared" ca="1" si="43"/>
        <v>#N/A</v>
      </c>
      <c r="AG224" t="str">
        <f t="shared" si="36"/>
        <v/>
      </c>
    </row>
    <row r="225" spans="1:33" x14ac:dyDescent="0.3">
      <c r="A225" s="2" t="s">
        <v>220</v>
      </c>
      <c r="B225" t="s">
        <v>750</v>
      </c>
      <c r="D225" t="s">
        <v>662</v>
      </c>
      <c r="E225" s="1" t="s">
        <v>1467</v>
      </c>
      <c r="F225" s="1" t="s">
        <v>465</v>
      </c>
      <c r="G225" s="7">
        <v>27180</v>
      </c>
      <c r="H225" s="7">
        <v>39432</v>
      </c>
      <c r="I225" s="1" t="s">
        <v>1081</v>
      </c>
      <c r="J225" s="47">
        <v>2</v>
      </c>
      <c r="K225" s="47">
        <v>1</v>
      </c>
      <c r="L225" s="49" t="s">
        <v>1423</v>
      </c>
      <c r="M225" s="6" t="s">
        <v>1281</v>
      </c>
      <c r="N225" s="6" t="s">
        <v>1403</v>
      </c>
      <c r="O225" s="6" t="s">
        <v>1437</v>
      </c>
      <c r="P225" s="12" t="s">
        <v>1001</v>
      </c>
      <c r="Q225" s="15" t="str">
        <f>VLOOKUP(P225,functions!$A$2:$H$69,3,FALSE)</f>
        <v>Secretary</v>
      </c>
      <c r="R225" s="15"/>
      <c r="S225" s="17">
        <f>VLOOKUP(P225,functions!$A$2:$H$69,8,FALSE)</f>
        <v>2</v>
      </c>
      <c r="T225" s="17">
        <f t="shared" ca="1" si="33"/>
        <v>11</v>
      </c>
      <c r="U225" s="18" t="e">
        <f ca="1">VLOOKUP(T225,'salary scales'!$A$1:$F$10,S225+1,FALSE)</f>
        <v>#N/A</v>
      </c>
      <c r="V225" s="23">
        <f>VLOOKUP(P225,functions!$A$2:$H$69,5,FALSE)</f>
        <v>0.6</v>
      </c>
      <c r="X225" s="18" t="e">
        <f t="shared" ca="1" si="34"/>
        <v>#N/A</v>
      </c>
      <c r="Y225" s="18" t="e">
        <f t="shared" ca="1" si="35"/>
        <v>#N/A</v>
      </c>
      <c r="Z225" s="18" t="e">
        <f t="shared" ca="1" si="37"/>
        <v>#N/A</v>
      </c>
      <c r="AA225" s="18" t="e">
        <f t="shared" ca="1" si="38"/>
        <v>#N/A</v>
      </c>
      <c r="AB225" s="18" t="e">
        <f t="shared" ca="1" si="39"/>
        <v>#N/A</v>
      </c>
      <c r="AC225" s="18" t="e">
        <f t="shared" ca="1" si="40"/>
        <v>#N/A</v>
      </c>
      <c r="AD225" s="18" t="e">
        <f t="shared" ca="1" si="41"/>
        <v>#N/A</v>
      </c>
      <c r="AE225" s="18" t="e">
        <f t="shared" ca="1" si="42"/>
        <v>#N/A</v>
      </c>
      <c r="AF225" s="18" t="e">
        <f t="shared" ca="1" si="43"/>
        <v>#N/A</v>
      </c>
      <c r="AG225" t="str">
        <f t="shared" si="36"/>
        <v/>
      </c>
    </row>
    <row r="226" spans="1:33" x14ac:dyDescent="0.3">
      <c r="A226" s="2" t="s">
        <v>221</v>
      </c>
      <c r="B226" t="s">
        <v>790</v>
      </c>
      <c r="D226" t="s">
        <v>685</v>
      </c>
      <c r="E226" s="1" t="s">
        <v>1467</v>
      </c>
      <c r="F226" s="1" t="s">
        <v>465</v>
      </c>
      <c r="G226" s="7">
        <v>29923</v>
      </c>
      <c r="H226" s="7">
        <v>40974</v>
      </c>
      <c r="I226" s="1" t="s">
        <v>1081</v>
      </c>
      <c r="J226" s="47">
        <v>1</v>
      </c>
      <c r="K226" s="47">
        <v>1</v>
      </c>
      <c r="L226" s="49" t="s">
        <v>1422</v>
      </c>
      <c r="M226" s="6" t="s">
        <v>1281</v>
      </c>
      <c r="N226" s="6" t="s">
        <v>1405</v>
      </c>
      <c r="O226" s="6" t="s">
        <v>1444</v>
      </c>
      <c r="P226" s="12" t="s">
        <v>1078</v>
      </c>
      <c r="Q226" s="15" t="str">
        <f>VLOOKUP(P226,functions!$A$2:$H$69,3,FALSE)</f>
        <v>Receptionist</v>
      </c>
      <c r="R226" s="15"/>
      <c r="S226" s="17">
        <f>VLOOKUP(P226,functions!$A$2:$H$69,8,FALSE)</f>
        <v>2</v>
      </c>
      <c r="T226" s="17">
        <f t="shared" ca="1" si="33"/>
        <v>6</v>
      </c>
      <c r="U226" s="18">
        <f ca="1">VLOOKUP(T226,'salary scales'!$A$1:$F$10,S226+1,FALSE)</f>
        <v>1939.17</v>
      </c>
      <c r="V226" s="23">
        <f>VLOOKUP(P226,functions!$A$2:$H$69,5,FALSE)</f>
        <v>0.8</v>
      </c>
      <c r="X226" s="18">
        <f t="shared" ca="1" si="34"/>
        <v>1551.3360000000002</v>
      </c>
      <c r="Y226" s="18">
        <f t="shared" ca="1" si="35"/>
        <v>124.10688000000002</v>
      </c>
      <c r="Z226" s="18">
        <f t="shared" ca="1" si="37"/>
        <v>995.87124999999992</v>
      </c>
      <c r="AA226" s="18">
        <f t="shared" ca="1" si="38"/>
        <v>120.22854000000002</v>
      </c>
      <c r="AB226" s="18">
        <f t="shared" ca="1" si="39"/>
        <v>26.372712000000007</v>
      </c>
      <c r="AC226" s="18">
        <f t="shared" ca="1" si="40"/>
        <v>34.749926400000007</v>
      </c>
      <c r="AD226" s="18">
        <f t="shared" ca="1" si="41"/>
        <v>72.137124000000014</v>
      </c>
      <c r="AE226" s="18">
        <f t="shared" ca="1" si="42"/>
        <v>8.3772144000000015</v>
      </c>
      <c r="AF226" s="18">
        <f t="shared" ca="1" si="43"/>
        <v>66.953600000000023</v>
      </c>
      <c r="AG226" t="str">
        <f t="shared" si="36"/>
        <v/>
      </c>
    </row>
    <row r="227" spans="1:33" x14ac:dyDescent="0.3">
      <c r="A227" s="2" t="s">
        <v>222</v>
      </c>
      <c r="B227" t="s">
        <v>791</v>
      </c>
      <c r="D227" t="s">
        <v>452</v>
      </c>
      <c r="E227" s="1" t="s">
        <v>410</v>
      </c>
      <c r="F227" s="1" t="s">
        <v>465</v>
      </c>
      <c r="G227" s="7">
        <v>33056</v>
      </c>
      <c r="H227" s="7">
        <v>39735</v>
      </c>
      <c r="I227" s="1" t="s">
        <v>1081</v>
      </c>
      <c r="J227" s="47">
        <v>3</v>
      </c>
      <c r="K227" s="47">
        <v>1</v>
      </c>
      <c r="L227" s="49" t="s">
        <v>1422</v>
      </c>
      <c r="M227" s="6" t="s">
        <v>1283</v>
      </c>
      <c r="N227" s="6" t="s">
        <v>1440</v>
      </c>
      <c r="O227" s="6" t="s">
        <v>1466</v>
      </c>
      <c r="P227" s="12" t="s">
        <v>1053</v>
      </c>
      <c r="Q227" s="15" t="str">
        <f>VLOOKUP(P227,functions!$A$2:$H$69,3,FALSE)</f>
        <v>Production worker</v>
      </c>
      <c r="R227" s="15"/>
      <c r="S227" s="17">
        <f>VLOOKUP(P227,functions!$A$2:$H$69,8,FALSE)</f>
        <v>2</v>
      </c>
      <c r="T227" s="17">
        <f t="shared" ca="1" si="33"/>
        <v>10</v>
      </c>
      <c r="U227" s="18" t="e">
        <f ca="1">VLOOKUP(T227,'salary scales'!$A$1:$F$10,S227+1,FALSE)</f>
        <v>#N/A</v>
      </c>
      <c r="V227" s="23">
        <f>VLOOKUP(P227,functions!$A$2:$H$69,5,FALSE)</f>
        <v>1.00064</v>
      </c>
      <c r="X227" s="18" t="e">
        <f t="shared" ca="1" si="34"/>
        <v>#N/A</v>
      </c>
      <c r="Y227" s="18" t="e">
        <f t="shared" ca="1" si="35"/>
        <v>#N/A</v>
      </c>
      <c r="Z227" s="18" t="e">
        <f t="shared" ca="1" si="37"/>
        <v>#N/A</v>
      </c>
      <c r="AA227" s="18" t="e">
        <f t="shared" ca="1" si="38"/>
        <v>#N/A</v>
      </c>
      <c r="AB227" s="18" t="e">
        <f t="shared" ca="1" si="39"/>
        <v>#N/A</v>
      </c>
      <c r="AC227" s="18" t="e">
        <f t="shared" ca="1" si="40"/>
        <v>#N/A</v>
      </c>
      <c r="AD227" s="18" t="e">
        <f t="shared" ca="1" si="41"/>
        <v>#N/A</v>
      </c>
      <c r="AE227" s="18" t="e">
        <f t="shared" ca="1" si="42"/>
        <v>#N/A</v>
      </c>
      <c r="AF227" s="18" t="e">
        <f t="shared" ca="1" si="43"/>
        <v>#N/A</v>
      </c>
      <c r="AG227" t="str">
        <f t="shared" si="36"/>
        <v/>
      </c>
    </row>
    <row r="228" spans="1:33" x14ac:dyDescent="0.3">
      <c r="A228" s="2" t="s">
        <v>223</v>
      </c>
      <c r="B228" t="s">
        <v>796</v>
      </c>
      <c r="D228" t="s">
        <v>454</v>
      </c>
      <c r="E228" s="1" t="s">
        <v>410</v>
      </c>
      <c r="F228" s="1" t="s">
        <v>465</v>
      </c>
      <c r="G228" s="7">
        <v>21055</v>
      </c>
      <c r="H228" s="7">
        <v>40203</v>
      </c>
      <c r="I228" s="1" t="s">
        <v>1081</v>
      </c>
      <c r="M228" s="6" t="s">
        <v>1281</v>
      </c>
      <c r="N228" s="6" t="s">
        <v>1435</v>
      </c>
      <c r="O228" s="6" t="s">
        <v>1446</v>
      </c>
      <c r="P228" s="12" t="s">
        <v>1052</v>
      </c>
      <c r="Q228" s="15" t="str">
        <f>VLOOKUP(P228,functions!$A$2:$H$69,3,FALSE)</f>
        <v>Team leader</v>
      </c>
      <c r="R228" s="15" t="s">
        <v>1083</v>
      </c>
      <c r="S228" s="17">
        <f>VLOOKUP(P228,functions!$A$2:$H$69,8,FALSE)</f>
        <v>3</v>
      </c>
      <c r="T228" s="17">
        <f t="shared" ca="1" si="33"/>
        <v>8</v>
      </c>
      <c r="U228" s="18">
        <f ca="1">VLOOKUP(T228,'salary scales'!$A$1:$F$10,S228+1,FALSE)</f>
        <v>2124.06</v>
      </c>
      <c r="V228" s="23">
        <f>VLOOKUP(P228,functions!$A$2:$H$69,5,FALSE)</f>
        <v>1.00064</v>
      </c>
      <c r="X228" s="18">
        <f t="shared" ca="1" si="34"/>
        <v>2125.4193983999999</v>
      </c>
      <c r="Y228" s="18">
        <f t="shared" ca="1" si="35"/>
        <v>170.033551872</v>
      </c>
      <c r="Z228" s="18">
        <f t="shared" ca="1" si="37"/>
        <v>995.87124999999992</v>
      </c>
      <c r="AA228" s="18">
        <f t="shared" ca="1" si="38"/>
        <v>164.72000337599999</v>
      </c>
      <c r="AB228" s="18">
        <f t="shared" ca="1" si="39"/>
        <v>36.132129772799999</v>
      </c>
      <c r="AC228" s="18">
        <f t="shared" ca="1" si="40"/>
        <v>47.609394524159995</v>
      </c>
      <c r="AD228" s="18">
        <f t="shared" ca="1" si="41"/>
        <v>98.832002025599991</v>
      </c>
      <c r="AE228" s="18">
        <f t="shared" ca="1" si="42"/>
        <v>11.47726475136</v>
      </c>
      <c r="AF228" s="18">
        <f t="shared" ca="1" si="43"/>
        <v>102.24639583999999</v>
      </c>
      <c r="AG228" t="str">
        <f t="shared" si="36"/>
        <v/>
      </c>
    </row>
    <row r="229" spans="1:33" x14ac:dyDescent="0.3">
      <c r="A229" s="2" t="s">
        <v>224</v>
      </c>
      <c r="B229" t="s">
        <v>853</v>
      </c>
      <c r="D229" t="s">
        <v>709</v>
      </c>
      <c r="E229" s="1" t="s">
        <v>1467</v>
      </c>
      <c r="F229" s="1" t="s">
        <v>465</v>
      </c>
      <c r="G229" s="7">
        <v>20158</v>
      </c>
      <c r="H229" s="7">
        <v>39332</v>
      </c>
      <c r="I229" s="1" t="s">
        <v>1081</v>
      </c>
      <c r="M229" s="6" t="s">
        <v>1281</v>
      </c>
      <c r="N229" s="6" t="s">
        <v>1403</v>
      </c>
      <c r="O229" s="6" t="s">
        <v>1456</v>
      </c>
      <c r="P229" s="12" t="s">
        <v>1055</v>
      </c>
      <c r="Q229" s="15" t="str">
        <f>VLOOKUP(P229,functions!$A$2:$H$69,3,FALSE)</f>
        <v>Head of Distribution</v>
      </c>
      <c r="R229" s="15"/>
      <c r="S229" s="17">
        <f>VLOOKUP(P229,functions!$A$2:$H$69,8,FALSE)</f>
        <v>4</v>
      </c>
      <c r="T229" s="17">
        <f t="shared" ca="1" si="33"/>
        <v>11</v>
      </c>
      <c r="U229" s="18" t="e">
        <f ca="1">VLOOKUP(T229,'salary scales'!$A$1:$F$10,S229+1,FALSE)</f>
        <v>#N/A</v>
      </c>
      <c r="V229" s="23">
        <f>VLOOKUP(P229,functions!$A$2:$H$69,5,FALSE)</f>
        <v>1</v>
      </c>
      <c r="X229" s="18" t="e">
        <f t="shared" ca="1" si="34"/>
        <v>#N/A</v>
      </c>
      <c r="Y229" s="18" t="e">
        <f t="shared" ca="1" si="35"/>
        <v>#N/A</v>
      </c>
      <c r="Z229" s="18" t="e">
        <f t="shared" ca="1" si="37"/>
        <v>#N/A</v>
      </c>
      <c r="AA229" s="18" t="e">
        <f t="shared" ca="1" si="38"/>
        <v>#N/A</v>
      </c>
      <c r="AB229" s="18" t="e">
        <f t="shared" ca="1" si="39"/>
        <v>#N/A</v>
      </c>
      <c r="AC229" s="18" t="e">
        <f t="shared" ca="1" si="40"/>
        <v>#N/A</v>
      </c>
      <c r="AD229" s="18" t="e">
        <f t="shared" ca="1" si="41"/>
        <v>#N/A</v>
      </c>
      <c r="AE229" s="18" t="e">
        <f t="shared" ca="1" si="42"/>
        <v>#N/A</v>
      </c>
      <c r="AF229" s="18" t="e">
        <f t="shared" ca="1" si="43"/>
        <v>#N/A</v>
      </c>
      <c r="AG229" t="str">
        <f t="shared" si="36"/>
        <v/>
      </c>
    </row>
    <row r="230" spans="1:33" x14ac:dyDescent="0.3">
      <c r="A230" s="2" t="s">
        <v>225</v>
      </c>
      <c r="B230" t="s">
        <v>840</v>
      </c>
      <c r="D230" t="s">
        <v>531</v>
      </c>
      <c r="E230" s="1" t="s">
        <v>410</v>
      </c>
      <c r="F230" s="1" t="s">
        <v>465</v>
      </c>
      <c r="G230" s="7">
        <v>33213</v>
      </c>
      <c r="H230" s="7">
        <v>40231</v>
      </c>
      <c r="I230" s="1" t="s">
        <v>1081</v>
      </c>
      <c r="M230" s="6" t="s">
        <v>1283</v>
      </c>
      <c r="N230" s="6" t="s">
        <v>1439</v>
      </c>
      <c r="O230" s="6" t="s">
        <v>1448</v>
      </c>
      <c r="P230" s="12" t="s">
        <v>1068</v>
      </c>
      <c r="Q230" s="15" t="str">
        <f>VLOOKUP(P230,functions!$A$2:$H$69,3,FALSE)</f>
        <v>Team Leader Distribution</v>
      </c>
      <c r="R230" s="15" t="s">
        <v>1083</v>
      </c>
      <c r="S230" s="17">
        <f>VLOOKUP(P230,functions!$A$2:$H$69,8,FALSE)</f>
        <v>3</v>
      </c>
      <c r="T230" s="17">
        <f t="shared" ca="1" si="33"/>
        <v>8</v>
      </c>
      <c r="U230" s="18">
        <f ca="1">VLOOKUP(T230,'salary scales'!$A$1:$F$10,S230+1,FALSE)</f>
        <v>2124.06</v>
      </c>
      <c r="V230" s="23">
        <f>VLOOKUP(P230,functions!$A$2:$H$69,5,FALSE)</f>
        <v>1</v>
      </c>
      <c r="X230" s="18">
        <f t="shared" ca="1" si="34"/>
        <v>2124.06</v>
      </c>
      <c r="Y230" s="18">
        <f t="shared" ca="1" si="35"/>
        <v>169.9248</v>
      </c>
      <c r="Z230" s="18">
        <f t="shared" ca="1" si="37"/>
        <v>995.87124999999992</v>
      </c>
      <c r="AA230" s="18">
        <f t="shared" ca="1" si="38"/>
        <v>164.61464999999998</v>
      </c>
      <c r="AB230" s="18">
        <f t="shared" ca="1" si="39"/>
        <v>36.109020000000001</v>
      </c>
      <c r="AC230" s="18">
        <f t="shared" ca="1" si="40"/>
        <v>47.578944</v>
      </c>
      <c r="AD230" s="18">
        <f t="shared" ca="1" si="41"/>
        <v>98.768789999999996</v>
      </c>
      <c r="AE230" s="18">
        <f t="shared" ca="1" si="42"/>
        <v>11.469924000000001</v>
      </c>
      <c r="AF230" s="18">
        <f t="shared" ca="1" si="43"/>
        <v>102.181</v>
      </c>
      <c r="AG230" t="str">
        <f t="shared" si="36"/>
        <v/>
      </c>
    </row>
    <row r="231" spans="1:33" x14ac:dyDescent="0.3">
      <c r="A231" s="2" t="s">
        <v>226</v>
      </c>
      <c r="B231" t="s">
        <v>836</v>
      </c>
      <c r="D231" t="s">
        <v>478</v>
      </c>
      <c r="E231" s="1" t="s">
        <v>410</v>
      </c>
      <c r="F231" s="1" t="s">
        <v>465</v>
      </c>
      <c r="G231" s="7">
        <v>21094</v>
      </c>
      <c r="H231" s="7">
        <v>39790</v>
      </c>
      <c r="I231" s="1" t="s">
        <v>1081</v>
      </c>
      <c r="J231" s="47">
        <v>1</v>
      </c>
      <c r="K231" s="47">
        <v>1</v>
      </c>
      <c r="L231" s="49" t="s">
        <v>1422</v>
      </c>
      <c r="M231" s="6" t="s">
        <v>1281</v>
      </c>
      <c r="N231" s="6" t="s">
        <v>1435</v>
      </c>
      <c r="O231" s="6" t="s">
        <v>1443</v>
      </c>
      <c r="P231" s="12" t="s">
        <v>1053</v>
      </c>
      <c r="Q231" s="15" t="str">
        <f>VLOOKUP(P231,functions!$A$2:$H$69,3,FALSE)</f>
        <v>Production worker</v>
      </c>
      <c r="R231" s="15"/>
      <c r="S231" s="17">
        <f>VLOOKUP(P231,functions!$A$2:$H$69,8,FALSE)</f>
        <v>2</v>
      </c>
      <c r="T231" s="17">
        <f t="shared" ca="1" si="33"/>
        <v>10</v>
      </c>
      <c r="U231" s="18" t="e">
        <f ca="1">VLOOKUP(T231,'salary scales'!$A$1:$F$10,S231+1,FALSE)</f>
        <v>#N/A</v>
      </c>
      <c r="V231" s="23">
        <f>VLOOKUP(P231,functions!$A$2:$H$69,5,FALSE)</f>
        <v>1.00064</v>
      </c>
      <c r="X231" s="18" t="e">
        <f t="shared" ca="1" si="34"/>
        <v>#N/A</v>
      </c>
      <c r="Y231" s="18" t="e">
        <f t="shared" ca="1" si="35"/>
        <v>#N/A</v>
      </c>
      <c r="Z231" s="18" t="e">
        <f t="shared" ca="1" si="37"/>
        <v>#N/A</v>
      </c>
      <c r="AA231" s="18" t="e">
        <f t="shared" ca="1" si="38"/>
        <v>#N/A</v>
      </c>
      <c r="AB231" s="18" t="e">
        <f t="shared" ca="1" si="39"/>
        <v>#N/A</v>
      </c>
      <c r="AC231" s="18" t="e">
        <f t="shared" ca="1" si="40"/>
        <v>#N/A</v>
      </c>
      <c r="AD231" s="18" t="e">
        <f t="shared" ca="1" si="41"/>
        <v>#N/A</v>
      </c>
      <c r="AE231" s="18" t="e">
        <f t="shared" ca="1" si="42"/>
        <v>#N/A</v>
      </c>
      <c r="AF231" s="18" t="e">
        <f t="shared" ca="1" si="43"/>
        <v>#N/A</v>
      </c>
      <c r="AG231" t="str">
        <f t="shared" si="36"/>
        <v/>
      </c>
    </row>
    <row r="232" spans="1:33" x14ac:dyDescent="0.3">
      <c r="A232" s="2" t="s">
        <v>227</v>
      </c>
      <c r="B232" t="s">
        <v>837</v>
      </c>
      <c r="D232" t="s">
        <v>525</v>
      </c>
      <c r="E232" s="1" t="s">
        <v>410</v>
      </c>
      <c r="F232" s="1" t="s">
        <v>465</v>
      </c>
      <c r="G232" s="7">
        <v>28547</v>
      </c>
      <c r="H232" s="7">
        <v>39873</v>
      </c>
      <c r="I232" s="1" t="s">
        <v>1420</v>
      </c>
      <c r="J232" s="47">
        <v>2</v>
      </c>
      <c r="K232" s="47">
        <v>2</v>
      </c>
      <c r="L232" s="49" t="s">
        <v>1423</v>
      </c>
      <c r="M232" s="6" t="s">
        <v>1281</v>
      </c>
      <c r="N232" s="6" t="s">
        <v>1435</v>
      </c>
      <c r="O232" s="6" t="s">
        <v>1464</v>
      </c>
      <c r="P232" s="12" t="s">
        <v>1050</v>
      </c>
      <c r="Q232" s="15" t="str">
        <f>VLOOKUP(P232,functions!$A$2:$H$69,3,FALSE)</f>
        <v>Process manager</v>
      </c>
      <c r="R232" s="15"/>
      <c r="S232" s="17">
        <f>VLOOKUP(P232,functions!$A$2:$H$69,8,FALSE)</f>
        <v>4</v>
      </c>
      <c r="T232" s="17">
        <f t="shared" ca="1" si="33"/>
        <v>9</v>
      </c>
      <c r="U232" s="18">
        <f ca="1">VLOOKUP(T232,'salary scales'!$A$1:$F$10,S232+1,FALSE)</f>
        <v>2277.9499999999998</v>
      </c>
      <c r="V232" s="23">
        <f>VLOOKUP(P232,functions!$A$2:$H$69,5,FALSE)</f>
        <v>1</v>
      </c>
      <c r="X232" s="18">
        <f t="shared" ca="1" si="34"/>
        <v>2277.9499999999998</v>
      </c>
      <c r="Y232" s="18">
        <f t="shared" ca="1" si="35"/>
        <v>182.23599999999999</v>
      </c>
      <c r="Z232" s="18">
        <f t="shared" ca="1" si="37"/>
        <v>995.87124999999992</v>
      </c>
      <c r="AA232" s="18">
        <f t="shared" ca="1" si="38"/>
        <v>176.54112499999999</v>
      </c>
      <c r="AB232" s="18">
        <f t="shared" ca="1" si="39"/>
        <v>38.725149999999999</v>
      </c>
      <c r="AC232" s="18">
        <f t="shared" ca="1" si="40"/>
        <v>51.026079999999993</v>
      </c>
      <c r="AD232" s="18">
        <f t="shared" ca="1" si="41"/>
        <v>105.92467499999999</v>
      </c>
      <c r="AE232" s="18">
        <f t="shared" ca="1" si="42"/>
        <v>12.300929999999999</v>
      </c>
      <c r="AF232" s="18">
        <f t="shared" ca="1" si="43"/>
        <v>117.57</v>
      </c>
      <c r="AG232" t="str">
        <f t="shared" si="36"/>
        <v/>
      </c>
    </row>
    <row r="233" spans="1:33" x14ac:dyDescent="0.3">
      <c r="A233" s="2" t="s">
        <v>228</v>
      </c>
      <c r="B233" t="s">
        <v>838</v>
      </c>
      <c r="C233" t="s">
        <v>743</v>
      </c>
      <c r="D233" t="s">
        <v>526</v>
      </c>
      <c r="E233" s="1" t="s">
        <v>410</v>
      </c>
      <c r="F233" s="1" t="s">
        <v>465</v>
      </c>
      <c r="G233" s="7">
        <v>21916</v>
      </c>
      <c r="H233" s="7">
        <v>41306</v>
      </c>
      <c r="I233" s="1" t="s">
        <v>1081</v>
      </c>
      <c r="J233" s="47">
        <v>5</v>
      </c>
      <c r="K233" s="47">
        <v>5</v>
      </c>
      <c r="L233" s="49" t="s">
        <v>1424</v>
      </c>
      <c r="M233" s="6" t="s">
        <v>1281</v>
      </c>
      <c r="N233" s="6" t="s">
        <v>1435</v>
      </c>
      <c r="O233" s="6" t="s">
        <v>1464</v>
      </c>
      <c r="P233" s="12" t="s">
        <v>1051</v>
      </c>
      <c r="Q233" s="15" t="str">
        <f>VLOOKUP(P233,functions!$A$2:$H$69,3,FALSE)</f>
        <v>Planner</v>
      </c>
      <c r="R233" s="15"/>
      <c r="S233" s="17">
        <f>VLOOKUP(P233,functions!$A$2:$H$69,8,FALSE)</f>
        <v>3</v>
      </c>
      <c r="T233" s="17">
        <f t="shared" ca="1" si="33"/>
        <v>5</v>
      </c>
      <c r="U233" s="18">
        <f ca="1">VLOOKUP(T233,'salary scales'!$A$1:$F$10,S233+1,FALSE)</f>
        <v>1975.67</v>
      </c>
      <c r="V233" s="23">
        <f>VLOOKUP(P233,functions!$A$2:$H$69,5,FALSE)</f>
        <v>1</v>
      </c>
      <c r="X233" s="18">
        <f t="shared" ca="1" si="34"/>
        <v>1975.67</v>
      </c>
      <c r="Y233" s="18">
        <f t="shared" ca="1" si="35"/>
        <v>158.05360000000002</v>
      </c>
      <c r="Z233" s="18">
        <f t="shared" ca="1" si="37"/>
        <v>995.87124999999992</v>
      </c>
      <c r="AA233" s="18">
        <f t="shared" ca="1" si="38"/>
        <v>153.11442500000001</v>
      </c>
      <c r="AB233" s="18">
        <f t="shared" ca="1" si="39"/>
        <v>33.586390000000002</v>
      </c>
      <c r="AC233" s="18">
        <f t="shared" ca="1" si="40"/>
        <v>44.255008000000004</v>
      </c>
      <c r="AD233" s="18">
        <f t="shared" ca="1" si="41"/>
        <v>91.868655000000004</v>
      </c>
      <c r="AE233" s="18">
        <f t="shared" ca="1" si="42"/>
        <v>10.668618</v>
      </c>
      <c r="AF233" s="18">
        <f t="shared" ca="1" si="43"/>
        <v>87.342000000000013</v>
      </c>
      <c r="AG233">
        <f t="shared" si="36"/>
        <v>1</v>
      </c>
    </row>
    <row r="234" spans="1:33" x14ac:dyDescent="0.3">
      <c r="A234" s="2" t="s">
        <v>229</v>
      </c>
      <c r="B234" t="s">
        <v>797</v>
      </c>
      <c r="D234" t="s">
        <v>455</v>
      </c>
      <c r="E234" s="1" t="s">
        <v>410</v>
      </c>
      <c r="F234" s="1" t="s">
        <v>465</v>
      </c>
      <c r="G234" s="7">
        <v>30452</v>
      </c>
      <c r="H234" s="7">
        <v>39373</v>
      </c>
      <c r="I234" s="1" t="s">
        <v>1081</v>
      </c>
      <c r="M234" s="6" t="s">
        <v>1281</v>
      </c>
      <c r="N234" s="6" t="s">
        <v>1335</v>
      </c>
      <c r="O234" s="6" t="s">
        <v>1445</v>
      </c>
      <c r="P234" s="12" t="s">
        <v>1021</v>
      </c>
      <c r="Q234" s="15" t="str">
        <f>VLOOKUP(P234,functions!$A$2:$H$69,3,FALSE)</f>
        <v>In-house sales employee</v>
      </c>
      <c r="R234" s="15"/>
      <c r="S234" s="17">
        <f>VLOOKUP(P234,functions!$A$2:$H$69,8,FALSE)</f>
        <v>3</v>
      </c>
      <c r="T234" s="17">
        <f t="shared" ca="1" si="33"/>
        <v>11</v>
      </c>
      <c r="U234" s="18" t="e">
        <f ca="1">VLOOKUP(T234,'salary scales'!$A$1:$F$10,S234+1,FALSE)</f>
        <v>#N/A</v>
      </c>
      <c r="V234" s="23">
        <f>VLOOKUP(P234,functions!$A$2:$H$69,5,FALSE)</f>
        <v>0.6</v>
      </c>
      <c r="X234" s="18" t="e">
        <f t="shared" ca="1" si="34"/>
        <v>#N/A</v>
      </c>
      <c r="Y234" s="18" t="e">
        <f t="shared" ca="1" si="35"/>
        <v>#N/A</v>
      </c>
      <c r="Z234" s="18" t="e">
        <f t="shared" ca="1" si="37"/>
        <v>#N/A</v>
      </c>
      <c r="AA234" s="18" t="e">
        <f t="shared" ca="1" si="38"/>
        <v>#N/A</v>
      </c>
      <c r="AB234" s="18" t="e">
        <f t="shared" ca="1" si="39"/>
        <v>#N/A</v>
      </c>
      <c r="AC234" s="18" t="e">
        <f t="shared" ca="1" si="40"/>
        <v>#N/A</v>
      </c>
      <c r="AD234" s="18" t="e">
        <f t="shared" ca="1" si="41"/>
        <v>#N/A</v>
      </c>
      <c r="AE234" s="18" t="e">
        <f t="shared" ca="1" si="42"/>
        <v>#N/A</v>
      </c>
      <c r="AF234" s="18" t="e">
        <f t="shared" ca="1" si="43"/>
        <v>#N/A</v>
      </c>
      <c r="AG234" t="str">
        <f t="shared" si="36"/>
        <v/>
      </c>
    </row>
    <row r="235" spans="1:33" x14ac:dyDescent="0.3">
      <c r="A235" s="2" t="s">
        <v>230</v>
      </c>
      <c r="B235" t="s">
        <v>799</v>
      </c>
      <c r="C235" t="s">
        <v>782</v>
      </c>
      <c r="D235" t="s">
        <v>456</v>
      </c>
      <c r="E235" s="1" t="s">
        <v>410</v>
      </c>
      <c r="F235" s="1" t="s">
        <v>465</v>
      </c>
      <c r="G235" s="7">
        <v>27379</v>
      </c>
      <c r="H235" s="7">
        <v>39881</v>
      </c>
      <c r="I235" s="1" t="s">
        <v>1081</v>
      </c>
      <c r="M235" s="6" t="s">
        <v>1281</v>
      </c>
      <c r="N235" s="6" t="s">
        <v>1435</v>
      </c>
      <c r="O235" s="6" t="s">
        <v>1464</v>
      </c>
      <c r="P235" s="12" t="s">
        <v>1050</v>
      </c>
      <c r="Q235" s="15" t="str">
        <f>VLOOKUP(P235,functions!$A$2:$H$69,3,FALSE)</f>
        <v>Process manager</v>
      </c>
      <c r="R235" s="15"/>
      <c r="S235" s="17">
        <f>VLOOKUP(P235,functions!$A$2:$H$69,8,FALSE)</f>
        <v>4</v>
      </c>
      <c r="T235" s="17">
        <f t="shared" ca="1" si="33"/>
        <v>9</v>
      </c>
      <c r="U235" s="18">
        <f ca="1">VLOOKUP(T235,'salary scales'!$A$1:$F$10,S235+1,FALSE)</f>
        <v>2277.9499999999998</v>
      </c>
      <c r="V235" s="23">
        <f>VLOOKUP(P235,functions!$A$2:$H$69,5,FALSE)</f>
        <v>1</v>
      </c>
      <c r="X235" s="18">
        <f t="shared" ca="1" si="34"/>
        <v>2277.9499999999998</v>
      </c>
      <c r="Y235" s="18">
        <f t="shared" ca="1" si="35"/>
        <v>182.23599999999999</v>
      </c>
      <c r="Z235" s="18">
        <f t="shared" ca="1" si="37"/>
        <v>995.87124999999992</v>
      </c>
      <c r="AA235" s="18">
        <f t="shared" ca="1" si="38"/>
        <v>176.54112499999999</v>
      </c>
      <c r="AB235" s="18">
        <f t="shared" ca="1" si="39"/>
        <v>38.725149999999999</v>
      </c>
      <c r="AC235" s="18">
        <f t="shared" ca="1" si="40"/>
        <v>51.026079999999993</v>
      </c>
      <c r="AD235" s="18">
        <f t="shared" ca="1" si="41"/>
        <v>105.92467499999999</v>
      </c>
      <c r="AE235" s="18">
        <f t="shared" ca="1" si="42"/>
        <v>12.300929999999999</v>
      </c>
      <c r="AF235" s="18">
        <f t="shared" ca="1" si="43"/>
        <v>117.57</v>
      </c>
      <c r="AG235" t="str">
        <f t="shared" si="36"/>
        <v/>
      </c>
    </row>
    <row r="236" spans="1:33" x14ac:dyDescent="0.3">
      <c r="A236" s="2" t="s">
        <v>231</v>
      </c>
      <c r="B236" t="s">
        <v>970</v>
      </c>
      <c r="D236" t="s">
        <v>633</v>
      </c>
      <c r="E236" s="1" t="s">
        <v>410</v>
      </c>
      <c r="F236" s="1" t="s">
        <v>465</v>
      </c>
      <c r="G236" s="7">
        <v>25965</v>
      </c>
      <c r="H236" s="7">
        <v>39354</v>
      </c>
      <c r="I236" s="1" t="s">
        <v>1081</v>
      </c>
      <c r="J236" s="47">
        <v>1</v>
      </c>
      <c r="K236" s="47">
        <v>1</v>
      </c>
      <c r="L236" s="49" t="s">
        <v>1423</v>
      </c>
      <c r="M236" s="6" t="s">
        <v>1281</v>
      </c>
      <c r="N236" s="6" t="s">
        <v>1405</v>
      </c>
      <c r="O236" s="6" t="s">
        <v>1279</v>
      </c>
      <c r="P236" s="12" t="s">
        <v>1063</v>
      </c>
      <c r="Q236" s="15" t="str">
        <f>VLOOKUP(P236,functions!$A$2:$H$69,3,FALSE)</f>
        <v>cook</v>
      </c>
      <c r="R236" s="15"/>
      <c r="S236" s="17">
        <f>VLOOKUP(P236,functions!$A$2:$H$69,8,FALSE)</f>
        <v>3</v>
      </c>
      <c r="T236" s="17">
        <f t="shared" ca="1" si="33"/>
        <v>11</v>
      </c>
      <c r="U236" s="18" t="e">
        <f ca="1">VLOOKUP(T236,'salary scales'!$A$1:$F$10,S236+1,FALSE)</f>
        <v>#N/A</v>
      </c>
      <c r="V236" s="23">
        <f>VLOOKUP(P236,functions!$A$2:$H$69,5,FALSE)</f>
        <v>1</v>
      </c>
      <c r="X236" s="18" t="e">
        <f t="shared" ca="1" si="34"/>
        <v>#N/A</v>
      </c>
      <c r="Y236" s="18" t="e">
        <f t="shared" ca="1" si="35"/>
        <v>#N/A</v>
      </c>
      <c r="Z236" s="18" t="e">
        <f t="shared" ca="1" si="37"/>
        <v>#N/A</v>
      </c>
      <c r="AA236" s="18" t="e">
        <f t="shared" ca="1" si="38"/>
        <v>#N/A</v>
      </c>
      <c r="AB236" s="18" t="e">
        <f t="shared" ca="1" si="39"/>
        <v>#N/A</v>
      </c>
      <c r="AC236" s="18" t="e">
        <f t="shared" ca="1" si="40"/>
        <v>#N/A</v>
      </c>
      <c r="AD236" s="18" t="e">
        <f t="shared" ca="1" si="41"/>
        <v>#N/A</v>
      </c>
      <c r="AE236" s="18" t="e">
        <f t="shared" ca="1" si="42"/>
        <v>#N/A</v>
      </c>
      <c r="AF236" s="18" t="e">
        <f t="shared" ca="1" si="43"/>
        <v>#N/A</v>
      </c>
      <c r="AG236" t="str">
        <f t="shared" si="36"/>
        <v/>
      </c>
    </row>
    <row r="237" spans="1:33" x14ac:dyDescent="0.3">
      <c r="A237" s="2" t="s">
        <v>232</v>
      </c>
      <c r="B237" t="s">
        <v>912</v>
      </c>
      <c r="D237" t="s">
        <v>532</v>
      </c>
      <c r="E237" s="1" t="s">
        <v>410</v>
      </c>
      <c r="F237" s="1" t="s">
        <v>465</v>
      </c>
      <c r="G237" s="7">
        <v>23750</v>
      </c>
      <c r="H237" s="7">
        <v>40468</v>
      </c>
      <c r="I237" s="1" t="s">
        <v>1081</v>
      </c>
      <c r="J237" s="47">
        <v>8</v>
      </c>
      <c r="K237" s="47">
        <v>5</v>
      </c>
      <c r="L237" s="49" t="s">
        <v>1426</v>
      </c>
      <c r="M237" s="6" t="s">
        <v>1281</v>
      </c>
      <c r="N237" s="6" t="s">
        <v>1042</v>
      </c>
      <c r="O237" s="6" t="s">
        <v>1455</v>
      </c>
      <c r="P237" s="12" t="s">
        <v>1007</v>
      </c>
      <c r="Q237" s="15" t="str">
        <f>VLOOKUP(P237,functions!$A$2:$H$69,3,FALSE)</f>
        <v>Website administrator</v>
      </c>
      <c r="R237" s="15"/>
      <c r="S237" s="17">
        <f>VLOOKUP(P237,functions!$A$2:$H$69,8,FALSE)</f>
        <v>3</v>
      </c>
      <c r="T237" s="17">
        <f t="shared" ca="1" si="33"/>
        <v>8</v>
      </c>
      <c r="U237" s="18">
        <f ca="1">VLOOKUP(T237,'salary scales'!$A$1:$F$10,S237+1,FALSE)</f>
        <v>2124.06</v>
      </c>
      <c r="V237" s="23">
        <f>VLOOKUP(P237,functions!$A$2:$H$69,5,FALSE)</f>
        <v>1</v>
      </c>
      <c r="X237" s="18">
        <f t="shared" ca="1" si="34"/>
        <v>2124.06</v>
      </c>
      <c r="Y237" s="18">
        <f t="shared" ca="1" si="35"/>
        <v>169.9248</v>
      </c>
      <c r="Z237" s="18">
        <f t="shared" ca="1" si="37"/>
        <v>995.87124999999992</v>
      </c>
      <c r="AA237" s="18">
        <f t="shared" ca="1" si="38"/>
        <v>164.61464999999998</v>
      </c>
      <c r="AB237" s="18">
        <f t="shared" ca="1" si="39"/>
        <v>36.109020000000001</v>
      </c>
      <c r="AC237" s="18">
        <f t="shared" ca="1" si="40"/>
        <v>47.578944</v>
      </c>
      <c r="AD237" s="18">
        <f t="shared" ca="1" si="41"/>
        <v>98.768789999999996</v>
      </c>
      <c r="AE237" s="18">
        <f t="shared" ca="1" si="42"/>
        <v>11.469924000000001</v>
      </c>
      <c r="AF237" s="18">
        <f t="shared" ca="1" si="43"/>
        <v>102.181</v>
      </c>
      <c r="AG237" t="str">
        <f t="shared" si="36"/>
        <v/>
      </c>
    </row>
    <row r="238" spans="1:33" x14ac:dyDescent="0.3">
      <c r="A238" s="2" t="s">
        <v>233</v>
      </c>
      <c r="B238" t="s">
        <v>777</v>
      </c>
      <c r="D238" t="s">
        <v>676</v>
      </c>
      <c r="E238" s="1" t="s">
        <v>1467</v>
      </c>
      <c r="F238" s="1" t="s">
        <v>465</v>
      </c>
      <c r="G238" s="7">
        <v>32886</v>
      </c>
      <c r="H238" s="7">
        <v>41394</v>
      </c>
      <c r="I238" s="1" t="s">
        <v>1081</v>
      </c>
      <c r="M238" s="6" t="s">
        <v>1281</v>
      </c>
      <c r="N238" s="6" t="s">
        <v>1403</v>
      </c>
      <c r="O238" s="6" t="s">
        <v>1456</v>
      </c>
      <c r="P238" s="12" t="s">
        <v>1001</v>
      </c>
      <c r="Q238" s="15" t="str">
        <f>VLOOKUP(P238,functions!$A$2:$H$69,3,FALSE)</f>
        <v>Secretary</v>
      </c>
      <c r="R238" s="15"/>
      <c r="S238" s="17">
        <f>VLOOKUP(P238,functions!$A$2:$H$69,8,FALSE)</f>
        <v>2</v>
      </c>
      <c r="T238" s="17">
        <f t="shared" ca="1" si="33"/>
        <v>5</v>
      </c>
      <c r="U238" s="18">
        <f ca="1">VLOOKUP(T238,'salary scales'!$A$1:$F$10,S238+1,FALSE)</f>
        <v>1899.07</v>
      </c>
      <c r="V238" s="23">
        <f>VLOOKUP(P238,functions!$A$2:$H$69,5,FALSE)</f>
        <v>0.6</v>
      </c>
      <c r="X238" s="18">
        <f t="shared" ca="1" si="34"/>
        <v>1139.442</v>
      </c>
      <c r="Y238" s="18">
        <f t="shared" ca="1" si="35"/>
        <v>91.155360000000002</v>
      </c>
      <c r="Z238" s="18">
        <f t="shared" ca="1" si="37"/>
        <v>995.87124999999992</v>
      </c>
      <c r="AA238" s="18">
        <f t="shared" ca="1" si="38"/>
        <v>88.306754999999995</v>
      </c>
      <c r="AB238" s="18">
        <f t="shared" ca="1" si="39"/>
        <v>19.370514</v>
      </c>
      <c r="AC238" s="18">
        <f t="shared" ca="1" si="40"/>
        <v>25.523500800000001</v>
      </c>
      <c r="AD238" s="18">
        <f t="shared" ca="1" si="41"/>
        <v>52.984053000000003</v>
      </c>
      <c r="AE238" s="18">
        <f t="shared" ca="1" si="42"/>
        <v>6.1529868000000008</v>
      </c>
      <c r="AF238" s="18">
        <f t="shared" ca="1" si="43"/>
        <v>47.809200000000004</v>
      </c>
      <c r="AG238" t="str">
        <f t="shared" si="36"/>
        <v/>
      </c>
    </row>
    <row r="239" spans="1:33" x14ac:dyDescent="0.3">
      <c r="A239" s="2" t="s">
        <v>234</v>
      </c>
      <c r="B239" t="s">
        <v>777</v>
      </c>
      <c r="D239" t="s">
        <v>441</v>
      </c>
      <c r="E239" s="1" t="s">
        <v>410</v>
      </c>
      <c r="F239" s="1" t="s">
        <v>465</v>
      </c>
      <c r="G239" s="7">
        <v>24100</v>
      </c>
      <c r="H239" s="7">
        <v>41047</v>
      </c>
      <c r="I239" s="1" t="s">
        <v>1081</v>
      </c>
      <c r="M239" s="6" t="s">
        <v>1281</v>
      </c>
      <c r="N239" s="6" t="s">
        <v>1435</v>
      </c>
      <c r="O239" s="6" t="s">
        <v>1446</v>
      </c>
      <c r="P239" s="12" t="s">
        <v>1052</v>
      </c>
      <c r="Q239" s="15" t="str">
        <f>VLOOKUP(P239,functions!$A$2:$H$69,3,FALSE)</f>
        <v>Team leader</v>
      </c>
      <c r="R239" s="15" t="s">
        <v>1083</v>
      </c>
      <c r="S239" s="17">
        <f>VLOOKUP(P239,functions!$A$2:$H$69,8,FALSE)</f>
        <v>3</v>
      </c>
      <c r="T239" s="17">
        <f t="shared" ca="1" si="33"/>
        <v>6</v>
      </c>
      <c r="U239" s="18">
        <f ca="1">VLOOKUP(T239,'salary scales'!$A$1:$F$10,S239+1,FALSE)</f>
        <v>2025.09</v>
      </c>
      <c r="V239" s="23">
        <f>VLOOKUP(P239,functions!$A$2:$H$69,5,FALSE)</f>
        <v>1.00064</v>
      </c>
      <c r="X239" s="18">
        <f t="shared" ca="1" si="34"/>
        <v>2026.3860576</v>
      </c>
      <c r="Y239" s="18">
        <f t="shared" ca="1" si="35"/>
        <v>162.11088460799999</v>
      </c>
      <c r="Z239" s="18">
        <f t="shared" ca="1" si="37"/>
        <v>995.87124999999992</v>
      </c>
      <c r="AA239" s="18">
        <f t="shared" ca="1" si="38"/>
        <v>157.044919464</v>
      </c>
      <c r="AB239" s="18">
        <f t="shared" ca="1" si="39"/>
        <v>34.448562979199998</v>
      </c>
      <c r="AC239" s="18">
        <f t="shared" ca="1" si="40"/>
        <v>45.391047690240001</v>
      </c>
      <c r="AD239" s="18">
        <f t="shared" ca="1" si="41"/>
        <v>94.226951678399999</v>
      </c>
      <c r="AE239" s="18">
        <f t="shared" ca="1" si="42"/>
        <v>10.942484711040001</v>
      </c>
      <c r="AF239" s="18">
        <f t="shared" ca="1" si="43"/>
        <v>92.343061760000012</v>
      </c>
      <c r="AG239" t="str">
        <f t="shared" si="36"/>
        <v/>
      </c>
    </row>
    <row r="240" spans="1:33" x14ac:dyDescent="0.3">
      <c r="A240" s="2" t="s">
        <v>235</v>
      </c>
      <c r="B240" t="s">
        <v>776</v>
      </c>
      <c r="D240" t="s">
        <v>675</v>
      </c>
      <c r="E240" s="1" t="s">
        <v>1467</v>
      </c>
      <c r="F240" s="1" t="s">
        <v>465</v>
      </c>
      <c r="G240" s="7">
        <v>22364</v>
      </c>
      <c r="H240" s="7">
        <v>40950</v>
      </c>
      <c r="I240" s="1" t="s">
        <v>1081</v>
      </c>
      <c r="J240" s="47">
        <v>1</v>
      </c>
      <c r="K240" s="47">
        <v>1</v>
      </c>
      <c r="L240" s="49" t="s">
        <v>1422</v>
      </c>
      <c r="M240" s="6" t="s">
        <v>1281</v>
      </c>
      <c r="N240" s="6" t="s">
        <v>1435</v>
      </c>
      <c r="O240" s="6" t="s">
        <v>1443</v>
      </c>
      <c r="P240" s="12" t="s">
        <v>1054</v>
      </c>
      <c r="Q240" s="15" t="str">
        <f>VLOOKUP(P240,functions!$A$2:$H$69,3,FALSE)</f>
        <v>Production assistant</v>
      </c>
      <c r="R240" s="15"/>
      <c r="S240" s="17">
        <f>VLOOKUP(P240,functions!$A$2:$H$69,8,FALSE)</f>
        <v>1</v>
      </c>
      <c r="T240" s="17">
        <f t="shared" ca="1" si="33"/>
        <v>6</v>
      </c>
      <c r="U240" s="18">
        <f ca="1">VLOOKUP(T240,'salary scales'!$A$1:$F$10,S240+1,FALSE)</f>
        <v>1861.13</v>
      </c>
      <c r="V240" s="23">
        <f>VLOOKUP(P240,functions!$A$2:$H$69,5,FALSE)</f>
        <v>1.00064</v>
      </c>
      <c r="X240" s="18">
        <f t="shared" ca="1" si="34"/>
        <v>1862.3211232000001</v>
      </c>
      <c r="Y240" s="18">
        <f t="shared" ca="1" si="35"/>
        <v>148.98568985600002</v>
      </c>
      <c r="Z240" s="18">
        <f t="shared" ca="1" si="37"/>
        <v>995.87124999999992</v>
      </c>
      <c r="AA240" s="18">
        <f t="shared" ca="1" si="38"/>
        <v>144.32988704800002</v>
      </c>
      <c r="AB240" s="18">
        <f t="shared" ca="1" si="39"/>
        <v>31.659459094400002</v>
      </c>
      <c r="AC240" s="18">
        <f t="shared" ca="1" si="40"/>
        <v>41.715993159680004</v>
      </c>
      <c r="AD240" s="18">
        <f t="shared" ca="1" si="41"/>
        <v>86.597932228800005</v>
      </c>
      <c r="AE240" s="18">
        <f t="shared" ca="1" si="42"/>
        <v>10.056534065280001</v>
      </c>
      <c r="AF240" s="18">
        <f t="shared" ca="1" si="43"/>
        <v>75.936568320000021</v>
      </c>
      <c r="AG240" t="str">
        <f t="shared" si="36"/>
        <v/>
      </c>
    </row>
    <row r="241" spans="1:33" x14ac:dyDescent="0.3">
      <c r="A241" s="2" t="s">
        <v>236</v>
      </c>
      <c r="B241" t="s">
        <v>776</v>
      </c>
      <c r="D241" t="s">
        <v>440</v>
      </c>
      <c r="E241" s="1" t="s">
        <v>410</v>
      </c>
      <c r="F241" s="1" t="s">
        <v>465</v>
      </c>
      <c r="G241" s="7">
        <v>27649</v>
      </c>
      <c r="H241" s="7">
        <v>40363</v>
      </c>
      <c r="I241" s="1" t="s">
        <v>1081</v>
      </c>
      <c r="M241" s="6" t="s">
        <v>1281</v>
      </c>
      <c r="N241" s="6" t="s">
        <v>1403</v>
      </c>
      <c r="O241" s="6" t="s">
        <v>1437</v>
      </c>
      <c r="P241" s="12" t="s">
        <v>1001</v>
      </c>
      <c r="Q241" s="15" t="str">
        <f>VLOOKUP(P241,functions!$A$2:$H$69,3,FALSE)</f>
        <v>Secretary</v>
      </c>
      <c r="R241" s="15"/>
      <c r="S241" s="17">
        <f>VLOOKUP(P241,functions!$A$2:$H$69,8,FALSE)</f>
        <v>2</v>
      </c>
      <c r="T241" s="17">
        <f t="shared" ca="1" si="33"/>
        <v>8</v>
      </c>
      <c r="U241" s="18">
        <f ca="1">VLOOKUP(T241,'salary scales'!$A$1:$F$10,S241+1,FALSE)</f>
        <v>1939.17</v>
      </c>
      <c r="V241" s="23">
        <f>VLOOKUP(P241,functions!$A$2:$H$69,5,FALSE)</f>
        <v>0.6</v>
      </c>
      <c r="X241" s="18">
        <f t="shared" ca="1" si="34"/>
        <v>1163.502</v>
      </c>
      <c r="Y241" s="18">
        <f t="shared" ca="1" si="35"/>
        <v>93.080159999999992</v>
      </c>
      <c r="Z241" s="18">
        <f t="shared" ca="1" si="37"/>
        <v>995.87124999999992</v>
      </c>
      <c r="AA241" s="18">
        <f t="shared" ca="1" si="38"/>
        <v>90.171404999999993</v>
      </c>
      <c r="AB241" s="18">
        <f t="shared" ca="1" si="39"/>
        <v>19.779534000000002</v>
      </c>
      <c r="AC241" s="18">
        <f t="shared" ca="1" si="40"/>
        <v>26.062444799999998</v>
      </c>
      <c r="AD241" s="18">
        <f t="shared" ca="1" si="41"/>
        <v>54.102843</v>
      </c>
      <c r="AE241" s="18">
        <f t="shared" ca="1" si="42"/>
        <v>6.2829107999999998</v>
      </c>
      <c r="AF241" s="18">
        <f t="shared" ca="1" si="43"/>
        <v>50.215199999999996</v>
      </c>
      <c r="AG241" t="str">
        <f t="shared" si="36"/>
        <v/>
      </c>
    </row>
    <row r="242" spans="1:33" x14ac:dyDescent="0.3">
      <c r="A242" s="2" t="s">
        <v>237</v>
      </c>
      <c r="B242" t="s">
        <v>814</v>
      </c>
      <c r="D242" t="s">
        <v>467</v>
      </c>
      <c r="E242" s="1" t="s">
        <v>410</v>
      </c>
      <c r="F242" s="1" t="s">
        <v>468</v>
      </c>
      <c r="G242" s="7">
        <v>24066</v>
      </c>
      <c r="H242" s="7">
        <v>41297</v>
      </c>
      <c r="I242" s="1" t="s">
        <v>1081</v>
      </c>
      <c r="J242" s="47">
        <v>3</v>
      </c>
      <c r="K242" s="47">
        <v>1</v>
      </c>
      <c r="L242" s="49" t="s">
        <v>1422</v>
      </c>
      <c r="M242" s="6" t="s">
        <v>1281</v>
      </c>
      <c r="N242" s="6" t="s">
        <v>1044</v>
      </c>
      <c r="O242" s="6" t="s">
        <v>1274</v>
      </c>
      <c r="P242" s="12" t="s">
        <v>1016</v>
      </c>
      <c r="Q242" s="15" t="str">
        <f>VLOOKUP(P242,functions!$A$2:$H$69,3,FALSE)</f>
        <v>PR employee</v>
      </c>
      <c r="R242" s="15"/>
      <c r="S242" s="17">
        <f>VLOOKUP(P242,functions!$A$2:$H$69,8,FALSE)</f>
        <v>4</v>
      </c>
      <c r="T242" s="17">
        <f t="shared" ca="1" si="33"/>
        <v>5</v>
      </c>
      <c r="U242" s="18">
        <f ca="1">VLOOKUP(T242,'salary scales'!$A$1:$F$10,S242+1,FALSE)</f>
        <v>2058.04</v>
      </c>
      <c r="V242" s="23">
        <f>VLOOKUP(P242,functions!$A$2:$H$69,5,FALSE)</f>
        <v>1</v>
      </c>
      <c r="X242" s="18">
        <f t="shared" ca="1" si="34"/>
        <v>2058.04</v>
      </c>
      <c r="Y242" s="18">
        <f t="shared" ca="1" si="35"/>
        <v>164.64320000000001</v>
      </c>
      <c r="Z242" s="18">
        <f t="shared" ca="1" si="37"/>
        <v>995.87124999999992</v>
      </c>
      <c r="AA242" s="18">
        <f t="shared" ca="1" si="38"/>
        <v>159.49809999999999</v>
      </c>
      <c r="AB242" s="18">
        <f t="shared" ca="1" si="39"/>
        <v>34.98668</v>
      </c>
      <c r="AC242" s="18">
        <f t="shared" ca="1" si="40"/>
        <v>46.100096000000001</v>
      </c>
      <c r="AD242" s="18">
        <f t="shared" ca="1" si="41"/>
        <v>95.698859999999996</v>
      </c>
      <c r="AE242" s="18">
        <f t="shared" ca="1" si="42"/>
        <v>11.113416000000001</v>
      </c>
      <c r="AF242" s="18">
        <f t="shared" ca="1" si="43"/>
        <v>95.579000000000008</v>
      </c>
      <c r="AG242" t="str">
        <f t="shared" si="36"/>
        <v/>
      </c>
    </row>
    <row r="243" spans="1:33" x14ac:dyDescent="0.3">
      <c r="A243" s="2" t="s">
        <v>238</v>
      </c>
      <c r="B243" t="s">
        <v>814</v>
      </c>
      <c r="D243" t="s">
        <v>553</v>
      </c>
      <c r="E243" s="1" t="s">
        <v>410</v>
      </c>
      <c r="F243" s="1" t="s">
        <v>465</v>
      </c>
      <c r="G243" s="7">
        <v>33203</v>
      </c>
      <c r="H243" s="7">
        <v>41286</v>
      </c>
      <c r="I243" s="1" t="s">
        <v>1081</v>
      </c>
      <c r="J243" s="47">
        <v>3</v>
      </c>
      <c r="K243" s="47">
        <v>1</v>
      </c>
      <c r="L243" s="49" t="s">
        <v>1423</v>
      </c>
      <c r="M243" s="6" t="s">
        <v>1281</v>
      </c>
      <c r="N243" s="6" t="s">
        <v>1435</v>
      </c>
      <c r="O243" s="6" t="s">
        <v>1443</v>
      </c>
      <c r="P243" s="12" t="s">
        <v>1053</v>
      </c>
      <c r="Q243" s="15" t="str">
        <f>VLOOKUP(P243,functions!$A$2:$H$69,3,FALSE)</f>
        <v>Production worker</v>
      </c>
      <c r="R243" s="15"/>
      <c r="S243" s="17">
        <f>VLOOKUP(P243,functions!$A$2:$H$69,8,FALSE)</f>
        <v>2</v>
      </c>
      <c r="T243" s="17">
        <f t="shared" ca="1" si="33"/>
        <v>5</v>
      </c>
      <c r="U243" s="18">
        <f ca="1">VLOOKUP(T243,'salary scales'!$A$1:$F$10,S243+1,FALSE)</f>
        <v>1899.07</v>
      </c>
      <c r="V243" s="23">
        <f>VLOOKUP(P243,functions!$A$2:$H$69,5,FALSE)</f>
        <v>1.00064</v>
      </c>
      <c r="X243" s="18">
        <f t="shared" ca="1" si="34"/>
        <v>1900.2854047999999</v>
      </c>
      <c r="Y243" s="18">
        <f t="shared" ca="1" si="35"/>
        <v>152.022832384</v>
      </c>
      <c r="Z243" s="18">
        <f t="shared" ca="1" si="37"/>
        <v>995.87124999999992</v>
      </c>
      <c r="AA243" s="18">
        <f t="shared" ca="1" si="38"/>
        <v>147.27211887199999</v>
      </c>
      <c r="AB243" s="18">
        <f t="shared" ca="1" si="39"/>
        <v>32.304851881600001</v>
      </c>
      <c r="AC243" s="18">
        <f t="shared" ca="1" si="40"/>
        <v>42.566393067519996</v>
      </c>
      <c r="AD243" s="18">
        <f t="shared" ca="1" si="41"/>
        <v>88.363271323199996</v>
      </c>
      <c r="AE243" s="18">
        <f t="shared" ca="1" si="42"/>
        <v>10.261541185920001</v>
      </c>
      <c r="AF243" s="18">
        <f t="shared" ca="1" si="43"/>
        <v>79.732996479999997</v>
      </c>
      <c r="AG243" t="str">
        <f t="shared" si="36"/>
        <v/>
      </c>
    </row>
    <row r="244" spans="1:33" x14ac:dyDescent="0.3">
      <c r="A244" s="2" t="s">
        <v>239</v>
      </c>
      <c r="B244" t="s">
        <v>774</v>
      </c>
      <c r="D244" t="s">
        <v>675</v>
      </c>
      <c r="E244" s="1" t="s">
        <v>1467</v>
      </c>
      <c r="F244" s="1" t="s">
        <v>465</v>
      </c>
      <c r="G244" s="7">
        <v>22379</v>
      </c>
      <c r="H244" s="7">
        <v>39268</v>
      </c>
      <c r="I244" s="1" t="s">
        <v>1081</v>
      </c>
      <c r="M244" s="6" t="s">
        <v>1281</v>
      </c>
      <c r="N244" s="6" t="s">
        <v>1403</v>
      </c>
      <c r="O244" s="6" t="s">
        <v>1436</v>
      </c>
      <c r="P244" s="12" t="s">
        <v>1001</v>
      </c>
      <c r="Q244" s="15" t="str">
        <f>VLOOKUP(P244,functions!$A$2:$H$69,3,FALSE)</f>
        <v>Secretary</v>
      </c>
      <c r="R244" s="15"/>
      <c r="S244" s="17">
        <f>VLOOKUP(P244,functions!$A$2:$H$69,8,FALSE)</f>
        <v>2</v>
      </c>
      <c r="T244" s="17">
        <f t="shared" ca="1" si="33"/>
        <v>11</v>
      </c>
      <c r="U244" s="18" t="e">
        <f ca="1">VLOOKUP(T244,'salary scales'!$A$1:$F$10,S244+1,FALSE)</f>
        <v>#N/A</v>
      </c>
      <c r="V244" s="23">
        <f>VLOOKUP(P244,functions!$A$2:$H$69,5,FALSE)</f>
        <v>0.6</v>
      </c>
      <c r="X244" s="18" t="e">
        <f t="shared" ca="1" si="34"/>
        <v>#N/A</v>
      </c>
      <c r="Y244" s="18" t="e">
        <f t="shared" ca="1" si="35"/>
        <v>#N/A</v>
      </c>
      <c r="Z244" s="18" t="e">
        <f t="shared" ca="1" si="37"/>
        <v>#N/A</v>
      </c>
      <c r="AA244" s="18" t="e">
        <f t="shared" ca="1" si="38"/>
        <v>#N/A</v>
      </c>
      <c r="AB244" s="18" t="e">
        <f t="shared" ca="1" si="39"/>
        <v>#N/A</v>
      </c>
      <c r="AC244" s="18" t="e">
        <f t="shared" ca="1" si="40"/>
        <v>#N/A</v>
      </c>
      <c r="AD244" s="18" t="e">
        <f t="shared" ca="1" si="41"/>
        <v>#N/A</v>
      </c>
      <c r="AE244" s="18" t="e">
        <f t="shared" ca="1" si="42"/>
        <v>#N/A</v>
      </c>
      <c r="AF244" s="18" t="e">
        <f t="shared" ca="1" si="43"/>
        <v>#N/A</v>
      </c>
      <c r="AG244" t="str">
        <f t="shared" si="36"/>
        <v/>
      </c>
    </row>
    <row r="245" spans="1:33" x14ac:dyDescent="0.3">
      <c r="A245" s="2" t="s">
        <v>240</v>
      </c>
      <c r="B245" t="s">
        <v>774</v>
      </c>
      <c r="D245" t="s">
        <v>428</v>
      </c>
      <c r="E245" s="1" t="s">
        <v>410</v>
      </c>
      <c r="F245" s="1" t="s">
        <v>465</v>
      </c>
      <c r="G245" s="7">
        <v>31785</v>
      </c>
      <c r="H245" s="7">
        <v>40583</v>
      </c>
      <c r="I245" s="1" t="s">
        <v>1081</v>
      </c>
      <c r="M245" s="6" t="s">
        <v>1281</v>
      </c>
      <c r="N245" s="6" t="s">
        <v>1336</v>
      </c>
      <c r="O245" s="6" t="s">
        <v>1460</v>
      </c>
      <c r="P245" s="12" t="s">
        <v>1011</v>
      </c>
      <c r="Q245" s="15" t="str">
        <f>VLOOKUP(P245,functions!$A$2:$H$69,3,FALSE)</f>
        <v>Administrative Employee Debtors</v>
      </c>
      <c r="R245" s="15"/>
      <c r="S245" s="17">
        <f>VLOOKUP(P245,functions!$A$2:$H$69,8,FALSE)</f>
        <v>3</v>
      </c>
      <c r="T245" s="17">
        <f t="shared" ca="1" si="33"/>
        <v>7</v>
      </c>
      <c r="U245" s="18">
        <f ca="1">VLOOKUP(T245,'salary scales'!$A$1:$F$10,S245+1,FALSE)</f>
        <v>2074.52</v>
      </c>
      <c r="V245" s="23">
        <f>VLOOKUP(P245,functions!$A$2:$H$69,5,FALSE)</f>
        <v>1</v>
      </c>
      <c r="X245" s="18">
        <f t="shared" ca="1" si="34"/>
        <v>2074.52</v>
      </c>
      <c r="Y245" s="18">
        <f t="shared" ca="1" si="35"/>
        <v>165.9616</v>
      </c>
      <c r="Z245" s="18">
        <f t="shared" ca="1" si="37"/>
        <v>995.87124999999992</v>
      </c>
      <c r="AA245" s="18">
        <f t="shared" ca="1" si="38"/>
        <v>160.77529999999999</v>
      </c>
      <c r="AB245" s="18">
        <f t="shared" ca="1" si="39"/>
        <v>35.266840000000002</v>
      </c>
      <c r="AC245" s="18">
        <f t="shared" ca="1" si="40"/>
        <v>46.469248</v>
      </c>
      <c r="AD245" s="18">
        <f t="shared" ca="1" si="41"/>
        <v>96.465180000000004</v>
      </c>
      <c r="AE245" s="18">
        <f t="shared" ca="1" si="42"/>
        <v>11.202408</v>
      </c>
      <c r="AF245" s="18">
        <f t="shared" ca="1" si="43"/>
        <v>97.227000000000004</v>
      </c>
      <c r="AG245" t="str">
        <f t="shared" si="36"/>
        <v/>
      </c>
    </row>
    <row r="246" spans="1:33" x14ac:dyDescent="0.3">
      <c r="A246" s="2" t="s">
        <v>241</v>
      </c>
      <c r="B246" t="s">
        <v>863</v>
      </c>
      <c r="D246" t="s">
        <v>478</v>
      </c>
      <c r="E246" s="1" t="s">
        <v>410</v>
      </c>
      <c r="F246" s="1" t="s">
        <v>465</v>
      </c>
      <c r="G246" s="7">
        <v>23882</v>
      </c>
      <c r="H246" s="7">
        <v>40696</v>
      </c>
      <c r="I246" s="1" t="s">
        <v>1081</v>
      </c>
      <c r="M246" s="6" t="s">
        <v>1283</v>
      </c>
      <c r="N246" s="6" t="s">
        <v>1403</v>
      </c>
      <c r="O246" s="6" t="s">
        <v>1456</v>
      </c>
      <c r="P246" s="12" t="s">
        <v>1062</v>
      </c>
      <c r="Q246" s="15" t="str">
        <f>VLOOKUP(P246,functions!$A$2:$H$69,3,FALSE)</f>
        <v>Location manager Woerden</v>
      </c>
      <c r="R246" s="15"/>
      <c r="S246" s="17">
        <f>VLOOKUP(P246,functions!$A$2:$H$69,8,FALSE)</f>
        <v>5</v>
      </c>
      <c r="T246" s="17">
        <f t="shared" ca="1" si="33"/>
        <v>7</v>
      </c>
      <c r="U246" s="18">
        <f ca="1">VLOOKUP(T246,'salary scales'!$A$1:$F$10,S246+1,FALSE)</f>
        <v>2847.26</v>
      </c>
      <c r="V246" s="23">
        <f>VLOOKUP(P246,functions!$A$2:$H$69,5,FALSE)</f>
        <v>1</v>
      </c>
      <c r="X246" s="18">
        <f t="shared" ca="1" si="34"/>
        <v>2847.26</v>
      </c>
      <c r="Y246" s="18">
        <f t="shared" ca="1" si="35"/>
        <v>227.78080000000003</v>
      </c>
      <c r="Z246" s="18">
        <f t="shared" ca="1" si="37"/>
        <v>995.87124999999992</v>
      </c>
      <c r="AA246" s="18">
        <f t="shared" ca="1" si="38"/>
        <v>220.66265000000001</v>
      </c>
      <c r="AB246" s="18">
        <f t="shared" ca="1" si="39"/>
        <v>48.403420000000004</v>
      </c>
      <c r="AC246" s="18">
        <f t="shared" ca="1" si="40"/>
        <v>63.778624000000008</v>
      </c>
      <c r="AD246" s="18">
        <f t="shared" ca="1" si="41"/>
        <v>132.39759000000001</v>
      </c>
      <c r="AE246" s="18">
        <f t="shared" ca="1" si="42"/>
        <v>15.375204000000002</v>
      </c>
      <c r="AF246" s="18">
        <f t="shared" ca="1" si="43"/>
        <v>174.50100000000003</v>
      </c>
      <c r="AG246" t="str">
        <f t="shared" si="36"/>
        <v/>
      </c>
    </row>
    <row r="247" spans="1:33" x14ac:dyDescent="0.3">
      <c r="A247" s="2" t="s">
        <v>242</v>
      </c>
      <c r="B247" t="s">
        <v>864</v>
      </c>
      <c r="C247" t="s">
        <v>743</v>
      </c>
      <c r="D247" t="s">
        <v>479</v>
      </c>
      <c r="E247" s="1" t="s">
        <v>410</v>
      </c>
      <c r="F247" s="1" t="s">
        <v>465</v>
      </c>
      <c r="G247" s="7">
        <v>22519</v>
      </c>
      <c r="H247" s="7">
        <v>39772</v>
      </c>
      <c r="I247" s="1" t="s">
        <v>1081</v>
      </c>
      <c r="J247" s="47">
        <v>2</v>
      </c>
      <c r="K247" s="47">
        <v>1</v>
      </c>
      <c r="L247" s="49" t="s">
        <v>1424</v>
      </c>
      <c r="M247" s="6" t="s">
        <v>1281</v>
      </c>
      <c r="N247" s="6" t="s">
        <v>1435</v>
      </c>
      <c r="O247" s="6" t="s">
        <v>1443</v>
      </c>
      <c r="P247" s="12" t="s">
        <v>1053</v>
      </c>
      <c r="Q247" s="15" t="str">
        <f>VLOOKUP(P247,functions!$A$2:$H$69,3,FALSE)</f>
        <v>Production worker</v>
      </c>
      <c r="R247" s="15"/>
      <c r="S247" s="17">
        <f>VLOOKUP(P247,functions!$A$2:$H$69,8,FALSE)</f>
        <v>2</v>
      </c>
      <c r="T247" s="17">
        <f t="shared" ca="1" si="33"/>
        <v>10</v>
      </c>
      <c r="U247" s="18" t="e">
        <f ca="1">VLOOKUP(T247,'salary scales'!$A$1:$F$10,S247+1,FALSE)</f>
        <v>#N/A</v>
      </c>
      <c r="V247" s="23">
        <f>VLOOKUP(P247,functions!$A$2:$H$69,5,FALSE)</f>
        <v>1.00064</v>
      </c>
      <c r="X247" s="18" t="e">
        <f t="shared" ca="1" si="34"/>
        <v>#N/A</v>
      </c>
      <c r="Y247" s="18" t="e">
        <f t="shared" ca="1" si="35"/>
        <v>#N/A</v>
      </c>
      <c r="Z247" s="18" t="e">
        <f t="shared" ca="1" si="37"/>
        <v>#N/A</v>
      </c>
      <c r="AA247" s="18" t="e">
        <f t="shared" ca="1" si="38"/>
        <v>#N/A</v>
      </c>
      <c r="AB247" s="18" t="e">
        <f t="shared" ca="1" si="39"/>
        <v>#N/A</v>
      </c>
      <c r="AC247" s="18" t="e">
        <f t="shared" ca="1" si="40"/>
        <v>#N/A</v>
      </c>
      <c r="AD247" s="18" t="e">
        <f t="shared" ca="1" si="41"/>
        <v>#N/A</v>
      </c>
      <c r="AE247" s="18" t="e">
        <f t="shared" ca="1" si="42"/>
        <v>#N/A</v>
      </c>
      <c r="AF247" s="18" t="e">
        <f t="shared" ca="1" si="43"/>
        <v>#N/A</v>
      </c>
      <c r="AG247" t="str">
        <f t="shared" si="36"/>
        <v/>
      </c>
    </row>
    <row r="248" spans="1:33" x14ac:dyDescent="0.3">
      <c r="A248" s="2" t="s">
        <v>243</v>
      </c>
      <c r="B248" t="s">
        <v>865</v>
      </c>
      <c r="C248" t="s">
        <v>743</v>
      </c>
      <c r="D248" t="s">
        <v>718</v>
      </c>
      <c r="E248" s="1" t="s">
        <v>1467</v>
      </c>
      <c r="F248" s="1" t="s">
        <v>465</v>
      </c>
      <c r="G248" s="7">
        <v>33917</v>
      </c>
      <c r="H248" s="7">
        <v>41520</v>
      </c>
      <c r="I248" s="1" t="s">
        <v>1081</v>
      </c>
      <c r="M248" s="6" t="s">
        <v>1281</v>
      </c>
      <c r="N248" s="6" t="s">
        <v>1435</v>
      </c>
      <c r="O248" s="6" t="s">
        <v>1443</v>
      </c>
      <c r="P248" s="12" t="s">
        <v>1053</v>
      </c>
      <c r="Q248" s="15" t="str">
        <f>VLOOKUP(P248,functions!$A$2:$H$69,3,FALSE)</f>
        <v>Production worker</v>
      </c>
      <c r="R248" s="15"/>
      <c r="S248" s="17">
        <f>VLOOKUP(P248,functions!$A$2:$H$69,8,FALSE)</f>
        <v>2</v>
      </c>
      <c r="T248" s="17">
        <f t="shared" ca="1" si="33"/>
        <v>5</v>
      </c>
      <c r="U248" s="18">
        <f ca="1">VLOOKUP(T248,'salary scales'!$A$1:$F$10,S248+1,FALSE)</f>
        <v>1899.07</v>
      </c>
      <c r="V248" s="23">
        <f>VLOOKUP(P248,functions!$A$2:$H$69,5,FALSE)</f>
        <v>1.00064</v>
      </c>
      <c r="X248" s="18">
        <f t="shared" ca="1" si="34"/>
        <v>1900.2854047999999</v>
      </c>
      <c r="Y248" s="18">
        <f t="shared" ca="1" si="35"/>
        <v>152.022832384</v>
      </c>
      <c r="Z248" s="18">
        <f t="shared" ca="1" si="37"/>
        <v>995.87124999999992</v>
      </c>
      <c r="AA248" s="18">
        <f t="shared" ca="1" si="38"/>
        <v>147.27211887199999</v>
      </c>
      <c r="AB248" s="18">
        <f t="shared" ca="1" si="39"/>
        <v>32.304851881600001</v>
      </c>
      <c r="AC248" s="18">
        <f t="shared" ca="1" si="40"/>
        <v>42.566393067519996</v>
      </c>
      <c r="AD248" s="18">
        <f t="shared" ca="1" si="41"/>
        <v>88.363271323199996</v>
      </c>
      <c r="AE248" s="18">
        <f t="shared" ca="1" si="42"/>
        <v>10.261541185920001</v>
      </c>
      <c r="AF248" s="18">
        <f t="shared" ca="1" si="43"/>
        <v>79.732996479999997</v>
      </c>
      <c r="AG248" t="str">
        <f t="shared" si="36"/>
        <v/>
      </c>
    </row>
    <row r="249" spans="1:33" x14ac:dyDescent="0.3">
      <c r="A249" s="2" t="s">
        <v>244</v>
      </c>
      <c r="B249" t="s">
        <v>865</v>
      </c>
      <c r="C249" t="s">
        <v>743</v>
      </c>
      <c r="D249" t="s">
        <v>716</v>
      </c>
      <c r="E249" s="1" t="s">
        <v>1467</v>
      </c>
      <c r="F249" s="1" t="s">
        <v>465</v>
      </c>
      <c r="G249" s="7">
        <v>33414</v>
      </c>
      <c r="H249" s="7">
        <v>41433</v>
      </c>
      <c r="I249" s="1" t="s">
        <v>1081</v>
      </c>
      <c r="J249" s="47">
        <v>8</v>
      </c>
      <c r="K249" s="47">
        <v>2</v>
      </c>
      <c r="L249" s="49" t="s">
        <v>1422</v>
      </c>
      <c r="M249" s="6" t="s">
        <v>1283</v>
      </c>
      <c r="N249" s="6" t="s">
        <v>1282</v>
      </c>
      <c r="O249" s="6" t="s">
        <v>1448</v>
      </c>
      <c r="P249" s="12" t="s">
        <v>1031</v>
      </c>
      <c r="Q249" s="15" t="str">
        <f>VLOOKUP(P249,functions!$A$2:$H$69,3,FALSE)</f>
        <v>Packaging Manager</v>
      </c>
      <c r="R249" s="15"/>
      <c r="S249" s="17">
        <f>VLOOKUP(P249,functions!$A$2:$H$69,8,FALSE)</f>
        <v>2</v>
      </c>
      <c r="T249" s="17">
        <f t="shared" ca="1" si="33"/>
        <v>5</v>
      </c>
      <c r="U249" s="18">
        <f ca="1">VLOOKUP(T249,'salary scales'!$A$1:$F$10,S249+1,FALSE)</f>
        <v>1899.07</v>
      </c>
      <c r="V249" s="23">
        <f>VLOOKUP(P249,functions!$A$2:$H$69,5,FALSE)</f>
        <v>1</v>
      </c>
      <c r="X249" s="18">
        <f t="shared" ca="1" si="34"/>
        <v>1899.07</v>
      </c>
      <c r="Y249" s="18">
        <f t="shared" ca="1" si="35"/>
        <v>151.9256</v>
      </c>
      <c r="Z249" s="18">
        <f t="shared" ca="1" si="37"/>
        <v>995.87124999999992</v>
      </c>
      <c r="AA249" s="18">
        <f t="shared" ca="1" si="38"/>
        <v>147.17792499999999</v>
      </c>
      <c r="AB249" s="18">
        <f t="shared" ca="1" si="39"/>
        <v>32.284190000000002</v>
      </c>
      <c r="AC249" s="18">
        <f t="shared" ca="1" si="40"/>
        <v>42.539167999999997</v>
      </c>
      <c r="AD249" s="18">
        <f t="shared" ca="1" si="41"/>
        <v>88.306754999999995</v>
      </c>
      <c r="AE249" s="18">
        <f t="shared" ca="1" si="42"/>
        <v>10.254977999999999</v>
      </c>
      <c r="AF249" s="18">
        <f t="shared" ca="1" si="43"/>
        <v>79.682000000000002</v>
      </c>
      <c r="AG249" t="str">
        <f t="shared" si="36"/>
        <v/>
      </c>
    </row>
    <row r="250" spans="1:33" x14ac:dyDescent="0.3">
      <c r="A250" s="2" t="s">
        <v>245</v>
      </c>
      <c r="B250" t="s">
        <v>865</v>
      </c>
      <c r="C250" t="s">
        <v>743</v>
      </c>
      <c r="D250" t="s">
        <v>479</v>
      </c>
      <c r="E250" s="1" t="s">
        <v>410</v>
      </c>
      <c r="F250" s="1" t="s">
        <v>465</v>
      </c>
      <c r="G250" s="7">
        <v>30002</v>
      </c>
      <c r="H250" s="7">
        <v>40256</v>
      </c>
      <c r="I250" s="1" t="s">
        <v>1081</v>
      </c>
      <c r="M250" s="6" t="s">
        <v>1281</v>
      </c>
      <c r="N250" s="6" t="s">
        <v>1336</v>
      </c>
      <c r="O250" s="6" t="s">
        <v>1461</v>
      </c>
      <c r="P250" s="12" t="s">
        <v>1010</v>
      </c>
      <c r="Q250" s="15" t="str">
        <f>VLOOKUP(P250,functions!$A$2:$H$69,3,FALSE)</f>
        <v>Administrative Employee Creditors</v>
      </c>
      <c r="R250" s="15" t="s">
        <v>1082</v>
      </c>
      <c r="S250" s="17">
        <f>VLOOKUP(P250,functions!$A$2:$H$69,8,FALSE)</f>
        <v>3</v>
      </c>
      <c r="T250" s="17">
        <f t="shared" ca="1" si="33"/>
        <v>8</v>
      </c>
      <c r="U250" s="18">
        <f ca="1">VLOOKUP(T250,'salary scales'!$A$1:$F$10,S250+1,FALSE)</f>
        <v>2124.06</v>
      </c>
      <c r="V250" s="23">
        <f>VLOOKUP(P250,functions!$A$2:$H$69,5,FALSE)</f>
        <v>1</v>
      </c>
      <c r="X250" s="18">
        <f t="shared" ca="1" si="34"/>
        <v>2124.06</v>
      </c>
      <c r="Y250" s="18">
        <f t="shared" ca="1" si="35"/>
        <v>169.9248</v>
      </c>
      <c r="Z250" s="18">
        <f t="shared" ca="1" si="37"/>
        <v>995.87124999999992</v>
      </c>
      <c r="AA250" s="18">
        <f t="shared" ca="1" si="38"/>
        <v>164.61464999999998</v>
      </c>
      <c r="AB250" s="18">
        <f t="shared" ca="1" si="39"/>
        <v>36.109020000000001</v>
      </c>
      <c r="AC250" s="18">
        <f t="shared" ca="1" si="40"/>
        <v>47.578944</v>
      </c>
      <c r="AD250" s="18">
        <f t="shared" ca="1" si="41"/>
        <v>98.768789999999996</v>
      </c>
      <c r="AE250" s="18">
        <f t="shared" ca="1" si="42"/>
        <v>11.469924000000001</v>
      </c>
      <c r="AF250" s="18">
        <f t="shared" ca="1" si="43"/>
        <v>102.181</v>
      </c>
      <c r="AG250" t="str">
        <f t="shared" si="36"/>
        <v/>
      </c>
    </row>
    <row r="251" spans="1:33" x14ac:dyDescent="0.3">
      <c r="A251" s="2" t="s">
        <v>246</v>
      </c>
      <c r="B251" t="s">
        <v>866</v>
      </c>
      <c r="D251" t="s">
        <v>528</v>
      </c>
      <c r="E251" s="1" t="s">
        <v>410</v>
      </c>
      <c r="F251" s="1" t="s">
        <v>465</v>
      </c>
      <c r="G251" s="7">
        <v>26088</v>
      </c>
      <c r="H251" s="7">
        <v>39616</v>
      </c>
      <c r="I251" s="1" t="s">
        <v>1081</v>
      </c>
      <c r="M251" s="6" t="s">
        <v>1281</v>
      </c>
      <c r="N251" s="6" t="s">
        <v>1334</v>
      </c>
      <c r="O251" s="6" t="s">
        <v>1452</v>
      </c>
      <c r="P251" s="12" t="s">
        <v>1027</v>
      </c>
      <c r="Q251" s="15" t="str">
        <f>VLOOKUP(P251,functions!$A$2:$H$69,3,FALSE)</f>
        <v>Purchaser raw materials</v>
      </c>
      <c r="R251" s="15"/>
      <c r="S251" s="17">
        <f>VLOOKUP(P251,functions!$A$2:$H$69,8,FALSE)</f>
        <v>2</v>
      </c>
      <c r="T251" s="17">
        <f t="shared" ca="1" si="33"/>
        <v>10</v>
      </c>
      <c r="U251" s="18" t="e">
        <f ca="1">VLOOKUP(T251,'salary scales'!$A$1:$F$10,S251+1,FALSE)</f>
        <v>#N/A</v>
      </c>
      <c r="V251" s="23">
        <f>VLOOKUP(P251,functions!$A$2:$H$69,5,FALSE)</f>
        <v>1</v>
      </c>
      <c r="X251" s="18" t="e">
        <f t="shared" ca="1" si="34"/>
        <v>#N/A</v>
      </c>
      <c r="Y251" s="18" t="e">
        <f t="shared" ca="1" si="35"/>
        <v>#N/A</v>
      </c>
      <c r="Z251" s="18" t="e">
        <f t="shared" ca="1" si="37"/>
        <v>#N/A</v>
      </c>
      <c r="AA251" s="18" t="e">
        <f t="shared" ca="1" si="38"/>
        <v>#N/A</v>
      </c>
      <c r="AB251" s="18" t="e">
        <f t="shared" ca="1" si="39"/>
        <v>#N/A</v>
      </c>
      <c r="AC251" s="18" t="e">
        <f t="shared" ca="1" si="40"/>
        <v>#N/A</v>
      </c>
      <c r="AD251" s="18" t="e">
        <f t="shared" ca="1" si="41"/>
        <v>#N/A</v>
      </c>
      <c r="AE251" s="18" t="e">
        <f t="shared" ca="1" si="42"/>
        <v>#N/A</v>
      </c>
      <c r="AF251" s="18" t="e">
        <f t="shared" ca="1" si="43"/>
        <v>#N/A</v>
      </c>
      <c r="AG251" t="str">
        <f t="shared" si="36"/>
        <v/>
      </c>
    </row>
    <row r="252" spans="1:33" x14ac:dyDescent="0.3">
      <c r="A252" s="2" t="s">
        <v>247</v>
      </c>
      <c r="B252" t="s">
        <v>866</v>
      </c>
      <c r="D252" t="s">
        <v>532</v>
      </c>
      <c r="E252" s="1" t="s">
        <v>410</v>
      </c>
      <c r="F252" s="1" t="s">
        <v>465</v>
      </c>
      <c r="G252" s="7">
        <v>29767</v>
      </c>
      <c r="H252" s="7">
        <v>39562</v>
      </c>
      <c r="I252" s="1" t="s">
        <v>1081</v>
      </c>
      <c r="J252" s="47">
        <v>1</v>
      </c>
      <c r="K252" s="47">
        <v>1</v>
      </c>
      <c r="L252" s="49" t="s">
        <v>1422</v>
      </c>
      <c r="M252" s="6" t="s">
        <v>1283</v>
      </c>
      <c r="N252" s="6" t="s">
        <v>1403</v>
      </c>
      <c r="O252" s="6" t="s">
        <v>1456</v>
      </c>
      <c r="P252" s="12" t="s">
        <v>1055</v>
      </c>
      <c r="Q252" s="15" t="str">
        <f>VLOOKUP(P252,functions!$A$2:$H$69,3,FALSE)</f>
        <v>Head of Distribution</v>
      </c>
      <c r="R252" s="15"/>
      <c r="S252" s="17">
        <f>VLOOKUP(P252,functions!$A$2:$H$69,8,FALSE)</f>
        <v>4</v>
      </c>
      <c r="T252" s="17">
        <f t="shared" ca="1" si="33"/>
        <v>10</v>
      </c>
      <c r="U252" s="18" t="e">
        <f ca="1">VLOOKUP(T252,'salary scales'!$A$1:$F$10,S252+1,FALSE)</f>
        <v>#N/A</v>
      </c>
      <c r="V252" s="23">
        <f>VLOOKUP(P252,functions!$A$2:$H$69,5,FALSE)</f>
        <v>1</v>
      </c>
      <c r="X252" s="18" t="e">
        <f t="shared" ca="1" si="34"/>
        <v>#N/A</v>
      </c>
      <c r="Y252" s="18" t="e">
        <f t="shared" ca="1" si="35"/>
        <v>#N/A</v>
      </c>
      <c r="Z252" s="18" t="e">
        <f t="shared" ca="1" si="37"/>
        <v>#N/A</v>
      </c>
      <c r="AA252" s="18" t="e">
        <f t="shared" ca="1" si="38"/>
        <v>#N/A</v>
      </c>
      <c r="AB252" s="18" t="e">
        <f t="shared" ca="1" si="39"/>
        <v>#N/A</v>
      </c>
      <c r="AC252" s="18" t="e">
        <f t="shared" ca="1" si="40"/>
        <v>#N/A</v>
      </c>
      <c r="AD252" s="18" t="e">
        <f t="shared" ca="1" si="41"/>
        <v>#N/A</v>
      </c>
      <c r="AE252" s="18" t="e">
        <f t="shared" ca="1" si="42"/>
        <v>#N/A</v>
      </c>
      <c r="AF252" s="18" t="e">
        <f t="shared" ca="1" si="43"/>
        <v>#N/A</v>
      </c>
      <c r="AG252" t="str">
        <f t="shared" si="36"/>
        <v/>
      </c>
    </row>
    <row r="253" spans="1:33" x14ac:dyDescent="0.3">
      <c r="A253" s="2" t="s">
        <v>248</v>
      </c>
      <c r="B253" t="s">
        <v>867</v>
      </c>
      <c r="D253" t="s">
        <v>721</v>
      </c>
      <c r="E253" s="1" t="s">
        <v>1467</v>
      </c>
      <c r="F253" s="1" t="s">
        <v>465</v>
      </c>
      <c r="G253" s="7">
        <v>23647</v>
      </c>
      <c r="H253" s="7">
        <v>40074</v>
      </c>
      <c r="I253" s="1" t="s">
        <v>1081</v>
      </c>
      <c r="J253" s="47">
        <v>5</v>
      </c>
      <c r="K253" s="47">
        <v>2</v>
      </c>
      <c r="L253" s="49" t="s">
        <v>1422</v>
      </c>
      <c r="M253" s="6" t="s">
        <v>1281</v>
      </c>
      <c r="N253" s="6" t="s">
        <v>1403</v>
      </c>
      <c r="O253" s="6" t="s">
        <v>1343</v>
      </c>
      <c r="P253" s="12" t="s">
        <v>1023</v>
      </c>
      <c r="Q253" s="15" t="str">
        <f>VLOOKUP(P253,functions!$A$2:$H$69,3,FALSE)</f>
        <v>Executive secretary</v>
      </c>
      <c r="R253" s="15"/>
      <c r="S253" s="17">
        <f>VLOOKUP(P253,functions!$A$2:$H$69,8,FALSE)</f>
        <v>1</v>
      </c>
      <c r="T253" s="17">
        <f t="shared" ca="1" si="33"/>
        <v>9</v>
      </c>
      <c r="U253" s="18">
        <f ca="1">VLOOKUP(T253,'salary scales'!$A$1:$F$10,S253+1,FALSE)</f>
        <v>1861.13</v>
      </c>
      <c r="V253" s="23">
        <f>VLOOKUP(P253,functions!$A$2:$H$69,5,FALSE)</f>
        <v>1</v>
      </c>
      <c r="X253" s="18">
        <f t="shared" ca="1" si="34"/>
        <v>1861.13</v>
      </c>
      <c r="Y253" s="18">
        <f t="shared" ca="1" si="35"/>
        <v>148.8904</v>
      </c>
      <c r="Z253" s="18">
        <f t="shared" ca="1" si="37"/>
        <v>995.87124999999992</v>
      </c>
      <c r="AA253" s="18">
        <f t="shared" ca="1" si="38"/>
        <v>144.23757500000002</v>
      </c>
      <c r="AB253" s="18">
        <f t="shared" ca="1" si="39"/>
        <v>31.639210000000006</v>
      </c>
      <c r="AC253" s="18">
        <f t="shared" ca="1" si="40"/>
        <v>41.689312000000001</v>
      </c>
      <c r="AD253" s="18">
        <f t="shared" ca="1" si="41"/>
        <v>86.542545000000004</v>
      </c>
      <c r="AE253" s="18">
        <f t="shared" ca="1" si="42"/>
        <v>10.050102000000001</v>
      </c>
      <c r="AF253" s="18">
        <f t="shared" ca="1" si="43"/>
        <v>75.888000000000019</v>
      </c>
      <c r="AG253" t="str">
        <f t="shared" si="36"/>
        <v/>
      </c>
    </row>
    <row r="254" spans="1:33" x14ac:dyDescent="0.3">
      <c r="A254" s="2" t="s">
        <v>249</v>
      </c>
      <c r="B254" t="s">
        <v>867</v>
      </c>
      <c r="D254" t="s">
        <v>481</v>
      </c>
      <c r="E254" s="1" t="s">
        <v>410</v>
      </c>
      <c r="F254" s="1" t="s">
        <v>465</v>
      </c>
      <c r="G254" s="7">
        <v>22567</v>
      </c>
      <c r="H254" s="7">
        <v>41481</v>
      </c>
      <c r="I254" s="1" t="s">
        <v>1081</v>
      </c>
      <c r="M254" s="6" t="s">
        <v>1283</v>
      </c>
      <c r="N254" s="6" t="s">
        <v>1282</v>
      </c>
      <c r="O254" s="6" t="s">
        <v>1448</v>
      </c>
      <c r="P254" s="12" t="s">
        <v>1057</v>
      </c>
      <c r="Q254" s="15" t="str">
        <f>VLOOKUP(P254,functions!$A$2:$H$69,3,FALSE)</f>
        <v>Forklift driver</v>
      </c>
      <c r="R254" s="15"/>
      <c r="S254" s="17">
        <f>VLOOKUP(P254,functions!$A$2:$H$69,8,FALSE)</f>
        <v>2</v>
      </c>
      <c r="T254" s="17">
        <f t="shared" ca="1" si="33"/>
        <v>5</v>
      </c>
      <c r="U254" s="18">
        <f ca="1">VLOOKUP(T254,'salary scales'!$A$1:$F$10,S254+1,FALSE)</f>
        <v>1899.07</v>
      </c>
      <c r="V254" s="23">
        <f>VLOOKUP(P254,functions!$A$2:$H$69,5,FALSE)</f>
        <v>1</v>
      </c>
      <c r="X254" s="18">
        <f t="shared" ca="1" si="34"/>
        <v>1899.07</v>
      </c>
      <c r="Y254" s="18">
        <f t="shared" ca="1" si="35"/>
        <v>151.9256</v>
      </c>
      <c r="Z254" s="18">
        <f t="shared" ca="1" si="37"/>
        <v>995.87124999999992</v>
      </c>
      <c r="AA254" s="18">
        <f t="shared" ca="1" si="38"/>
        <v>147.17792499999999</v>
      </c>
      <c r="AB254" s="18">
        <f t="shared" ca="1" si="39"/>
        <v>32.284190000000002</v>
      </c>
      <c r="AC254" s="18">
        <f t="shared" ca="1" si="40"/>
        <v>42.539167999999997</v>
      </c>
      <c r="AD254" s="18">
        <f t="shared" ca="1" si="41"/>
        <v>88.306754999999995</v>
      </c>
      <c r="AE254" s="18">
        <f t="shared" ca="1" si="42"/>
        <v>10.254977999999999</v>
      </c>
      <c r="AF254" s="18">
        <f t="shared" ca="1" si="43"/>
        <v>79.682000000000002</v>
      </c>
      <c r="AG254">
        <f t="shared" si="36"/>
        <v>1</v>
      </c>
    </row>
    <row r="255" spans="1:33" x14ac:dyDescent="0.3">
      <c r="A255" s="2" t="s">
        <v>250</v>
      </c>
      <c r="B255" t="s">
        <v>868</v>
      </c>
      <c r="D255" t="s">
        <v>720</v>
      </c>
      <c r="E255" s="1" t="s">
        <v>1467</v>
      </c>
      <c r="F255" s="1" t="s">
        <v>465</v>
      </c>
      <c r="G255" s="7">
        <v>21723</v>
      </c>
      <c r="H255" s="7">
        <v>40332</v>
      </c>
      <c r="I255" s="1" t="s">
        <v>1081</v>
      </c>
      <c r="J255" s="47">
        <v>3</v>
      </c>
      <c r="K255" s="47">
        <v>1</v>
      </c>
      <c r="L255" s="49" t="s">
        <v>1422</v>
      </c>
      <c r="M255" s="6" t="s">
        <v>1281</v>
      </c>
      <c r="N255" s="6" t="s">
        <v>1405</v>
      </c>
      <c r="O255" s="6" t="s">
        <v>1279</v>
      </c>
      <c r="P255" s="12" t="s">
        <v>1064</v>
      </c>
      <c r="Q255" s="15" t="str">
        <f>VLOOKUP(P255,functions!$A$2:$H$69,3,FALSE)</f>
        <v>kitchen assistant</v>
      </c>
      <c r="R255" s="15"/>
      <c r="S255" s="17">
        <f>VLOOKUP(P255,functions!$A$2:$H$69,8,FALSE)</f>
        <v>2</v>
      </c>
      <c r="T255" s="17">
        <f t="shared" ca="1" si="33"/>
        <v>8</v>
      </c>
      <c r="U255" s="18">
        <f ca="1">VLOOKUP(T255,'salary scales'!$A$1:$F$10,S255+1,FALSE)</f>
        <v>1939.17</v>
      </c>
      <c r="V255" s="23">
        <f>VLOOKUP(P255,functions!$A$2:$H$69,5,FALSE)</f>
        <v>1</v>
      </c>
      <c r="X255" s="18">
        <f t="shared" ca="1" si="34"/>
        <v>1939.17</v>
      </c>
      <c r="Y255" s="18">
        <f t="shared" ca="1" si="35"/>
        <v>155.1336</v>
      </c>
      <c r="Z255" s="18">
        <f t="shared" ca="1" si="37"/>
        <v>995.87124999999992</v>
      </c>
      <c r="AA255" s="18">
        <f t="shared" ca="1" si="38"/>
        <v>150.285675</v>
      </c>
      <c r="AB255" s="18">
        <f t="shared" ca="1" si="39"/>
        <v>32.965890000000002</v>
      </c>
      <c r="AC255" s="18">
        <f t="shared" ca="1" si="40"/>
        <v>43.437407999999998</v>
      </c>
      <c r="AD255" s="18">
        <f t="shared" ca="1" si="41"/>
        <v>90.171405000000007</v>
      </c>
      <c r="AE255" s="18">
        <f t="shared" ca="1" si="42"/>
        <v>10.471518000000001</v>
      </c>
      <c r="AF255" s="18">
        <f t="shared" ca="1" si="43"/>
        <v>83.692000000000007</v>
      </c>
      <c r="AG255" t="str">
        <f t="shared" si="36"/>
        <v/>
      </c>
    </row>
    <row r="256" spans="1:33" x14ac:dyDescent="0.3">
      <c r="A256" s="2" t="s">
        <v>251</v>
      </c>
      <c r="B256" t="s">
        <v>870</v>
      </c>
      <c r="D256" t="s">
        <v>483</v>
      </c>
      <c r="E256" s="1" t="s">
        <v>410</v>
      </c>
      <c r="F256" s="1" t="s">
        <v>465</v>
      </c>
      <c r="G256" s="7">
        <v>25528</v>
      </c>
      <c r="H256" s="7">
        <v>39589</v>
      </c>
      <c r="I256" s="1" t="s">
        <v>1081</v>
      </c>
      <c r="M256" s="6" t="s">
        <v>1281</v>
      </c>
      <c r="N256" s="6" t="s">
        <v>1435</v>
      </c>
      <c r="O256" s="6" t="s">
        <v>1443</v>
      </c>
      <c r="P256" s="12" t="s">
        <v>1053</v>
      </c>
      <c r="Q256" s="15" t="str">
        <f>VLOOKUP(P256,functions!$A$2:$H$69,3,FALSE)</f>
        <v>Production worker</v>
      </c>
      <c r="R256" s="15"/>
      <c r="S256" s="17">
        <f>VLOOKUP(P256,functions!$A$2:$H$69,8,FALSE)</f>
        <v>2</v>
      </c>
      <c r="T256" s="17">
        <f t="shared" ca="1" si="33"/>
        <v>10</v>
      </c>
      <c r="U256" s="18" t="e">
        <f ca="1">VLOOKUP(T256,'salary scales'!$A$1:$F$10,S256+1,FALSE)</f>
        <v>#N/A</v>
      </c>
      <c r="V256" s="23">
        <f>VLOOKUP(P256,functions!$A$2:$H$69,5,FALSE)</f>
        <v>1.00064</v>
      </c>
      <c r="X256" s="18" t="e">
        <f t="shared" ca="1" si="34"/>
        <v>#N/A</v>
      </c>
      <c r="Y256" s="18" t="e">
        <f t="shared" ca="1" si="35"/>
        <v>#N/A</v>
      </c>
      <c r="Z256" s="18" t="e">
        <f t="shared" ca="1" si="37"/>
        <v>#N/A</v>
      </c>
      <c r="AA256" s="18" t="e">
        <f t="shared" ca="1" si="38"/>
        <v>#N/A</v>
      </c>
      <c r="AB256" s="18" t="e">
        <f t="shared" ca="1" si="39"/>
        <v>#N/A</v>
      </c>
      <c r="AC256" s="18" t="e">
        <f t="shared" ca="1" si="40"/>
        <v>#N/A</v>
      </c>
      <c r="AD256" s="18" t="e">
        <f t="shared" ca="1" si="41"/>
        <v>#N/A</v>
      </c>
      <c r="AE256" s="18" t="e">
        <f t="shared" ca="1" si="42"/>
        <v>#N/A</v>
      </c>
      <c r="AF256" s="18" t="e">
        <f t="shared" ca="1" si="43"/>
        <v>#N/A</v>
      </c>
      <c r="AG256" t="str">
        <f t="shared" si="36"/>
        <v/>
      </c>
    </row>
    <row r="257" spans="1:33" x14ac:dyDescent="0.3">
      <c r="A257" s="2" t="s">
        <v>252</v>
      </c>
      <c r="B257" t="s">
        <v>870</v>
      </c>
      <c r="D257" t="s">
        <v>724</v>
      </c>
      <c r="E257" s="1" t="s">
        <v>1467</v>
      </c>
      <c r="F257" s="1" t="s">
        <v>465</v>
      </c>
      <c r="G257" s="7">
        <v>28664</v>
      </c>
      <c r="H257" s="7">
        <v>40132</v>
      </c>
      <c r="I257" s="1" t="s">
        <v>1081</v>
      </c>
      <c r="J257" s="47">
        <v>1</v>
      </c>
      <c r="K257" s="47">
        <v>1</v>
      </c>
      <c r="L257" s="49" t="s">
        <v>1422</v>
      </c>
      <c r="M257" s="6" t="s">
        <v>1283</v>
      </c>
      <c r="N257" s="6" t="s">
        <v>1403</v>
      </c>
      <c r="O257" s="6" t="s">
        <v>1456</v>
      </c>
      <c r="P257" s="12" t="s">
        <v>1001</v>
      </c>
      <c r="Q257" s="15" t="str">
        <f>VLOOKUP(P257,functions!$A$2:$H$69,3,FALSE)</f>
        <v>Secretary</v>
      </c>
      <c r="R257" s="15"/>
      <c r="S257" s="17">
        <f>VLOOKUP(P257,functions!$A$2:$H$69,8,FALSE)</f>
        <v>2</v>
      </c>
      <c r="T257" s="17">
        <f t="shared" ca="1" si="33"/>
        <v>9</v>
      </c>
      <c r="U257" s="18">
        <f ca="1">VLOOKUP(T257,'salary scales'!$A$1:$F$10,S257+1,FALSE)</f>
        <v>1939.17</v>
      </c>
      <c r="V257" s="23">
        <f>VLOOKUP(P257,functions!$A$2:$H$69,5,FALSE)</f>
        <v>0.6</v>
      </c>
      <c r="X257" s="18">
        <f t="shared" ca="1" si="34"/>
        <v>1163.502</v>
      </c>
      <c r="Y257" s="18">
        <f t="shared" ca="1" si="35"/>
        <v>93.080159999999992</v>
      </c>
      <c r="Z257" s="18">
        <f t="shared" ca="1" si="37"/>
        <v>995.87124999999992</v>
      </c>
      <c r="AA257" s="18">
        <f t="shared" ca="1" si="38"/>
        <v>90.171404999999993</v>
      </c>
      <c r="AB257" s="18">
        <f t="shared" ca="1" si="39"/>
        <v>19.779534000000002</v>
      </c>
      <c r="AC257" s="18">
        <f t="shared" ca="1" si="40"/>
        <v>26.062444799999998</v>
      </c>
      <c r="AD257" s="18">
        <f t="shared" ca="1" si="41"/>
        <v>54.102843</v>
      </c>
      <c r="AE257" s="18">
        <f t="shared" ca="1" si="42"/>
        <v>6.2829107999999998</v>
      </c>
      <c r="AF257" s="18">
        <f t="shared" ca="1" si="43"/>
        <v>50.215199999999996</v>
      </c>
      <c r="AG257" t="str">
        <f t="shared" si="36"/>
        <v/>
      </c>
    </row>
    <row r="258" spans="1:33" x14ac:dyDescent="0.3">
      <c r="A258" s="2" t="s">
        <v>253</v>
      </c>
      <c r="B258" t="s">
        <v>870</v>
      </c>
      <c r="D258" t="s">
        <v>723</v>
      </c>
      <c r="E258" s="1" t="s">
        <v>1467</v>
      </c>
      <c r="F258" s="1" t="s">
        <v>465</v>
      </c>
      <c r="G258" s="7">
        <v>25534</v>
      </c>
      <c r="H258" s="7">
        <v>39398</v>
      </c>
      <c r="I258" s="1" t="s">
        <v>1081</v>
      </c>
      <c r="M258" s="6" t="s">
        <v>1281</v>
      </c>
      <c r="N258" s="6" t="s">
        <v>1438</v>
      </c>
      <c r="O258" s="6" t="s">
        <v>1449</v>
      </c>
      <c r="P258" s="12" t="s">
        <v>1057</v>
      </c>
      <c r="Q258" s="15" t="str">
        <f>VLOOKUP(P258,functions!$A$2:$H$69,3,FALSE)</f>
        <v>Forklift driver</v>
      </c>
      <c r="R258" s="15"/>
      <c r="S258" s="17">
        <f>VLOOKUP(P258,functions!$A$2:$H$69,8,FALSE)</f>
        <v>2</v>
      </c>
      <c r="T258" s="17">
        <f t="shared" ref="T258:T321" ca="1" si="44">YEAR(TODAY())-YEAR(H258)</f>
        <v>11</v>
      </c>
      <c r="U258" s="18" t="e">
        <f ca="1">VLOOKUP(T258,'salary scales'!$A$1:$F$10,S258+1,FALSE)</f>
        <v>#N/A</v>
      </c>
      <c r="V258" s="23">
        <f>VLOOKUP(P258,functions!$A$2:$H$69,5,FALSE)</f>
        <v>1</v>
      </c>
      <c r="X258" s="18" t="e">
        <f t="shared" ref="X258:X321" ca="1" si="45">IF(W258="",U258*V258,W258)</f>
        <v>#N/A</v>
      </c>
      <c r="Y258" s="18" t="e">
        <f t="shared" ref="Y258:Y321" ca="1" si="46">$Y$415*X258</f>
        <v>#N/A</v>
      </c>
      <c r="Z258" s="18" t="e">
        <f t="shared" ca="1" si="37"/>
        <v>#N/A</v>
      </c>
      <c r="AA258" s="18" t="e">
        <f t="shared" ca="1" si="38"/>
        <v>#N/A</v>
      </c>
      <c r="AB258" s="18" t="e">
        <f t="shared" ca="1" si="39"/>
        <v>#N/A</v>
      </c>
      <c r="AC258" s="18" t="e">
        <f t="shared" ca="1" si="40"/>
        <v>#N/A</v>
      </c>
      <c r="AD258" s="18" t="e">
        <f t="shared" ca="1" si="41"/>
        <v>#N/A</v>
      </c>
      <c r="AE258" s="18" t="e">
        <f t="shared" ca="1" si="42"/>
        <v>#N/A</v>
      </c>
      <c r="AF258" s="18" t="e">
        <f t="shared" ca="1" si="43"/>
        <v>#N/A</v>
      </c>
      <c r="AG258" t="str">
        <f t="shared" ref="AG258:AG321" si="47">IF(G258&lt;23012,IF(H258&gt;41275,1,""),"")</f>
        <v/>
      </c>
    </row>
    <row r="259" spans="1:33" x14ac:dyDescent="0.3">
      <c r="A259" s="2" t="s">
        <v>254</v>
      </c>
      <c r="B259" t="s">
        <v>871</v>
      </c>
      <c r="D259" t="s">
        <v>484</v>
      </c>
      <c r="E259" s="1" t="s">
        <v>410</v>
      </c>
      <c r="F259" s="1" t="s">
        <v>465</v>
      </c>
      <c r="G259" s="7">
        <v>27421</v>
      </c>
      <c r="H259" s="7">
        <v>41418</v>
      </c>
      <c r="I259" s="1" t="s">
        <v>1081</v>
      </c>
      <c r="M259" s="6" t="s">
        <v>1281</v>
      </c>
      <c r="N259" s="6" t="s">
        <v>1041</v>
      </c>
      <c r="O259" s="6" t="s">
        <v>1454</v>
      </c>
      <c r="P259" s="12" t="s">
        <v>1000</v>
      </c>
      <c r="Q259" s="15" t="str">
        <f>VLOOKUP(P259,functions!$A$2:$H$69,3,FALSE)</f>
        <v>Personell Officer</v>
      </c>
      <c r="R259" s="15"/>
      <c r="S259" s="17">
        <f>VLOOKUP(P259,functions!$A$2:$H$69,8,FALSE)</f>
        <v>4</v>
      </c>
      <c r="T259" s="17">
        <f t="shared" ca="1" si="44"/>
        <v>5</v>
      </c>
      <c r="U259" s="18">
        <f ca="1">VLOOKUP(T259,'salary scales'!$A$1:$F$10,S259+1,FALSE)</f>
        <v>2058.04</v>
      </c>
      <c r="V259" s="23">
        <f>VLOOKUP(P259,functions!$A$2:$H$69,5,FALSE)</f>
        <v>1</v>
      </c>
      <c r="X259" s="18">
        <f t="shared" ca="1" si="45"/>
        <v>2058.04</v>
      </c>
      <c r="Y259" s="18">
        <f t="shared" ca="1" si="46"/>
        <v>164.64320000000001</v>
      </c>
      <c r="Z259" s="18">
        <f t="shared" ca="1" si="37"/>
        <v>995.87124999999992</v>
      </c>
      <c r="AA259" s="18">
        <f t="shared" ca="1" si="38"/>
        <v>159.49809999999999</v>
      </c>
      <c r="AB259" s="18">
        <f t="shared" ca="1" si="39"/>
        <v>34.98668</v>
      </c>
      <c r="AC259" s="18">
        <f t="shared" ca="1" si="40"/>
        <v>46.100096000000001</v>
      </c>
      <c r="AD259" s="18">
        <f t="shared" ca="1" si="41"/>
        <v>95.698859999999996</v>
      </c>
      <c r="AE259" s="18">
        <f t="shared" ca="1" si="42"/>
        <v>11.113416000000001</v>
      </c>
      <c r="AF259" s="18">
        <f t="shared" ca="1" si="43"/>
        <v>95.579000000000008</v>
      </c>
      <c r="AG259" t="str">
        <f t="shared" si="47"/>
        <v/>
      </c>
    </row>
    <row r="260" spans="1:33" x14ac:dyDescent="0.3">
      <c r="A260" s="2" t="s">
        <v>255</v>
      </c>
      <c r="B260" t="s">
        <v>871</v>
      </c>
      <c r="D260" t="s">
        <v>725</v>
      </c>
      <c r="E260" s="1" t="s">
        <v>1467</v>
      </c>
      <c r="F260" s="1" t="s">
        <v>465</v>
      </c>
      <c r="G260" s="7">
        <v>24626</v>
      </c>
      <c r="H260" s="7">
        <v>40415</v>
      </c>
      <c r="I260" s="1" t="s">
        <v>1081</v>
      </c>
      <c r="M260" s="6" t="s">
        <v>1281</v>
      </c>
      <c r="N260" s="6" t="s">
        <v>1435</v>
      </c>
      <c r="O260" s="6" t="s">
        <v>1443</v>
      </c>
      <c r="P260" s="12" t="s">
        <v>1053</v>
      </c>
      <c r="Q260" s="15" t="str">
        <f>VLOOKUP(P260,functions!$A$2:$H$69,3,FALSE)</f>
        <v>Production worker</v>
      </c>
      <c r="R260" s="15"/>
      <c r="S260" s="17">
        <f>VLOOKUP(P260,functions!$A$2:$H$69,8,FALSE)</f>
        <v>2</v>
      </c>
      <c r="T260" s="17">
        <f t="shared" ca="1" si="44"/>
        <v>8</v>
      </c>
      <c r="U260" s="18">
        <f ca="1">VLOOKUP(T260,'salary scales'!$A$1:$F$10,S260+1,FALSE)</f>
        <v>1939.17</v>
      </c>
      <c r="V260" s="23">
        <f>VLOOKUP(P260,functions!$A$2:$H$69,5,FALSE)</f>
        <v>1.00064</v>
      </c>
      <c r="X260" s="18">
        <f t="shared" ca="1" si="45"/>
        <v>1940.4110688000001</v>
      </c>
      <c r="Y260" s="18">
        <f t="shared" ca="1" si="46"/>
        <v>155.232885504</v>
      </c>
      <c r="Z260" s="18">
        <f t="shared" ca="1" si="37"/>
        <v>995.87124999999992</v>
      </c>
      <c r="AA260" s="18">
        <f t="shared" ca="1" si="38"/>
        <v>150.38185783200001</v>
      </c>
      <c r="AB260" s="18">
        <f t="shared" ca="1" si="39"/>
        <v>32.986988169600004</v>
      </c>
      <c r="AC260" s="18">
        <f t="shared" ca="1" si="40"/>
        <v>43.465207941119999</v>
      </c>
      <c r="AD260" s="18">
        <f t="shared" ca="1" si="41"/>
        <v>90.229114699199997</v>
      </c>
      <c r="AE260" s="18">
        <f t="shared" ca="1" si="42"/>
        <v>10.478219771520001</v>
      </c>
      <c r="AF260" s="18">
        <f t="shared" ca="1" si="43"/>
        <v>83.745562880000023</v>
      </c>
      <c r="AG260" t="str">
        <f t="shared" si="47"/>
        <v/>
      </c>
    </row>
    <row r="261" spans="1:33" x14ac:dyDescent="0.3">
      <c r="A261" s="2" t="s">
        <v>256</v>
      </c>
      <c r="B261" t="s">
        <v>871</v>
      </c>
      <c r="D261" t="s">
        <v>726</v>
      </c>
      <c r="E261" s="1" t="s">
        <v>1467</v>
      </c>
      <c r="F261" s="1" t="s">
        <v>465</v>
      </c>
      <c r="G261" s="7">
        <v>24487</v>
      </c>
      <c r="H261" s="7">
        <v>40304</v>
      </c>
      <c r="I261" s="1" t="s">
        <v>1081</v>
      </c>
      <c r="J261" s="47">
        <v>1</v>
      </c>
      <c r="K261" s="47">
        <v>1</v>
      </c>
      <c r="L261" s="49" t="s">
        <v>1424</v>
      </c>
      <c r="M261" s="6" t="s">
        <v>1281</v>
      </c>
      <c r="N261" s="6" t="s">
        <v>1403</v>
      </c>
      <c r="O261" s="6" t="s">
        <v>1456</v>
      </c>
      <c r="P261" s="12" t="s">
        <v>1001</v>
      </c>
      <c r="Q261" s="15" t="str">
        <f>VLOOKUP(P261,functions!$A$2:$H$69,3,FALSE)</f>
        <v>Secretary</v>
      </c>
      <c r="R261" s="15"/>
      <c r="S261" s="17">
        <f>VLOOKUP(P261,functions!$A$2:$H$69,8,FALSE)</f>
        <v>2</v>
      </c>
      <c r="T261" s="17">
        <f t="shared" ca="1" si="44"/>
        <v>8</v>
      </c>
      <c r="U261" s="18">
        <f ca="1">VLOOKUP(T261,'salary scales'!$A$1:$F$10,S261+1,FALSE)</f>
        <v>1939.17</v>
      </c>
      <c r="V261" s="23">
        <f>VLOOKUP(P261,functions!$A$2:$H$69,5,FALSE)</f>
        <v>0.6</v>
      </c>
      <c r="X261" s="18">
        <f t="shared" ca="1" si="45"/>
        <v>1163.502</v>
      </c>
      <c r="Y261" s="18">
        <f t="shared" ca="1" si="46"/>
        <v>93.080159999999992</v>
      </c>
      <c r="Z261" s="18">
        <f t="shared" ref="Z261:Z324" ca="1" si="48">IF(X261&lt;$Z$415,$Z$414*X261,$Z$414*$Z$415)</f>
        <v>995.87124999999992</v>
      </c>
      <c r="AA261" s="18">
        <f t="shared" ref="AA261:AA324" ca="1" si="49">$AA$415*X261</f>
        <v>90.171404999999993</v>
      </c>
      <c r="AB261" s="18">
        <f t="shared" ref="AB261:AB324" ca="1" si="50">$AB$415*X261</f>
        <v>19.779534000000002</v>
      </c>
      <c r="AC261" s="18">
        <f t="shared" ref="AC261:AC324" ca="1" si="51">$AC$415*X261</f>
        <v>26.062444799999998</v>
      </c>
      <c r="AD261" s="18">
        <f t="shared" ref="AD261:AD324" ca="1" si="52">$AD$415*X261</f>
        <v>54.102843</v>
      </c>
      <c r="AE261" s="18">
        <f t="shared" ref="AE261:AE324" ca="1" si="53">$AE$415*X261</f>
        <v>6.2829107999999998</v>
      </c>
      <c r="AF261" s="18">
        <f t="shared" ref="AF261:AF324" ca="1" si="54">$AF$415*(X261-(V261*$AF$414))</f>
        <v>50.215199999999996</v>
      </c>
      <c r="AG261" t="str">
        <f t="shared" si="47"/>
        <v/>
      </c>
    </row>
    <row r="262" spans="1:33" x14ac:dyDescent="0.3">
      <c r="A262" s="2" t="s">
        <v>257</v>
      </c>
      <c r="B262" t="s">
        <v>943</v>
      </c>
      <c r="C262" t="s">
        <v>733</v>
      </c>
      <c r="D262" t="s">
        <v>586</v>
      </c>
      <c r="E262" s="1" t="s">
        <v>410</v>
      </c>
      <c r="F262" s="1" t="s">
        <v>465</v>
      </c>
      <c r="G262" s="7">
        <v>20917</v>
      </c>
      <c r="H262" s="7">
        <v>40623</v>
      </c>
      <c r="I262" s="1" t="s">
        <v>1081</v>
      </c>
      <c r="M262" s="6" t="s">
        <v>1281</v>
      </c>
      <c r="N262" s="6" t="s">
        <v>1438</v>
      </c>
      <c r="O262" s="6" t="s">
        <v>1448</v>
      </c>
      <c r="P262" s="12" t="s">
        <v>1060</v>
      </c>
      <c r="Q262" s="15" t="str">
        <f>VLOOKUP(P262,functions!$A$2:$H$69,3,FALSE)</f>
        <v>Logistics employee loading and unloading</v>
      </c>
      <c r="R262" s="15"/>
      <c r="S262" s="17">
        <f>VLOOKUP(P262,functions!$A$2:$H$69,8,FALSE)</f>
        <v>1</v>
      </c>
      <c r="T262" s="17">
        <f t="shared" ca="1" si="44"/>
        <v>7</v>
      </c>
      <c r="U262" s="18">
        <f ca="1">VLOOKUP(T262,'salary scales'!$A$1:$F$10,S262+1,FALSE)</f>
        <v>1861.13</v>
      </c>
      <c r="V262" s="23">
        <f>VLOOKUP(P262,functions!$A$2:$H$69,5,FALSE)</f>
        <v>1</v>
      </c>
      <c r="X262" s="18">
        <f t="shared" ca="1" si="45"/>
        <v>1861.13</v>
      </c>
      <c r="Y262" s="18">
        <f t="shared" ca="1" si="46"/>
        <v>148.8904</v>
      </c>
      <c r="Z262" s="18">
        <f t="shared" ca="1" si="48"/>
        <v>995.87124999999992</v>
      </c>
      <c r="AA262" s="18">
        <f t="shared" ca="1" si="49"/>
        <v>144.23757500000002</v>
      </c>
      <c r="AB262" s="18">
        <f t="shared" ca="1" si="50"/>
        <v>31.639210000000006</v>
      </c>
      <c r="AC262" s="18">
        <f t="shared" ca="1" si="51"/>
        <v>41.689312000000001</v>
      </c>
      <c r="AD262" s="18">
        <f t="shared" ca="1" si="52"/>
        <v>86.542545000000004</v>
      </c>
      <c r="AE262" s="18">
        <f t="shared" ca="1" si="53"/>
        <v>10.050102000000001</v>
      </c>
      <c r="AF262" s="18">
        <f t="shared" ca="1" si="54"/>
        <v>75.888000000000019</v>
      </c>
      <c r="AG262" t="str">
        <f t="shared" si="47"/>
        <v/>
      </c>
    </row>
    <row r="263" spans="1:33" x14ac:dyDescent="0.3">
      <c r="A263" s="2" t="s">
        <v>258</v>
      </c>
      <c r="B263" t="s">
        <v>943</v>
      </c>
      <c r="C263" t="s">
        <v>733</v>
      </c>
      <c r="D263" t="s">
        <v>576</v>
      </c>
      <c r="E263" s="1" t="s">
        <v>410</v>
      </c>
      <c r="F263" s="1" t="s">
        <v>465</v>
      </c>
      <c r="G263" s="7">
        <v>29358</v>
      </c>
      <c r="H263" s="7">
        <v>39422</v>
      </c>
      <c r="I263" s="1" t="s">
        <v>1081</v>
      </c>
      <c r="M263" s="6" t="s">
        <v>1281</v>
      </c>
      <c r="N263" s="6" t="s">
        <v>1405</v>
      </c>
      <c r="O263" s="6" t="s">
        <v>1447</v>
      </c>
      <c r="P263" s="12" t="s">
        <v>1032</v>
      </c>
      <c r="Q263" s="15" t="str">
        <f>VLOOKUP(P263,functions!$A$2:$H$69,3,FALSE)</f>
        <v>Site supervisor</v>
      </c>
      <c r="R263" s="15"/>
      <c r="S263" s="17">
        <f>VLOOKUP(P263,functions!$A$2:$H$69,8,FALSE)</f>
        <v>2</v>
      </c>
      <c r="T263" s="17">
        <f t="shared" ca="1" si="44"/>
        <v>11</v>
      </c>
      <c r="U263" s="18" t="e">
        <f ca="1">VLOOKUP(T263,'salary scales'!$A$1:$F$10,S263+1,FALSE)</f>
        <v>#N/A</v>
      </c>
      <c r="V263" s="23">
        <f>VLOOKUP(P263,functions!$A$2:$H$69,5,FALSE)</f>
        <v>1</v>
      </c>
      <c r="X263" s="18" t="e">
        <f t="shared" ca="1" si="45"/>
        <v>#N/A</v>
      </c>
      <c r="Y263" s="18" t="e">
        <f t="shared" ca="1" si="46"/>
        <v>#N/A</v>
      </c>
      <c r="Z263" s="18" t="e">
        <f t="shared" ca="1" si="48"/>
        <v>#N/A</v>
      </c>
      <c r="AA263" s="18" t="e">
        <f t="shared" ca="1" si="49"/>
        <v>#N/A</v>
      </c>
      <c r="AB263" s="18" t="e">
        <f t="shared" ca="1" si="50"/>
        <v>#N/A</v>
      </c>
      <c r="AC263" s="18" t="e">
        <f t="shared" ca="1" si="51"/>
        <v>#N/A</v>
      </c>
      <c r="AD263" s="18" t="e">
        <f t="shared" ca="1" si="52"/>
        <v>#N/A</v>
      </c>
      <c r="AE263" s="18" t="e">
        <f t="shared" ca="1" si="53"/>
        <v>#N/A</v>
      </c>
      <c r="AF263" s="18" t="e">
        <f t="shared" ca="1" si="54"/>
        <v>#N/A</v>
      </c>
      <c r="AG263" t="str">
        <f t="shared" si="47"/>
        <v/>
      </c>
    </row>
    <row r="264" spans="1:33" x14ac:dyDescent="0.3">
      <c r="A264" s="2" t="s">
        <v>259</v>
      </c>
      <c r="B264" t="s">
        <v>875</v>
      </c>
      <c r="D264" t="s">
        <v>595</v>
      </c>
      <c r="E264" s="1" t="s">
        <v>410</v>
      </c>
      <c r="F264" s="1" t="s">
        <v>465</v>
      </c>
      <c r="G264" s="7">
        <v>29140</v>
      </c>
      <c r="H264" s="7">
        <v>40858</v>
      </c>
      <c r="I264" s="1" t="s">
        <v>1081</v>
      </c>
      <c r="J264" s="47">
        <v>8</v>
      </c>
      <c r="K264" s="47">
        <v>2</v>
      </c>
      <c r="L264" s="50" t="s">
        <v>1425</v>
      </c>
      <c r="M264" s="6" t="s">
        <v>1281</v>
      </c>
      <c r="N264" s="6" t="s">
        <v>1334</v>
      </c>
      <c r="O264" s="6" t="s">
        <v>1452</v>
      </c>
      <c r="P264" s="12" t="s">
        <v>1027</v>
      </c>
      <c r="Q264" s="15" t="str">
        <f>VLOOKUP(P264,functions!$A$2:$H$69,3,FALSE)</f>
        <v>Purchaser raw materials</v>
      </c>
      <c r="R264" s="15"/>
      <c r="S264" s="17">
        <f>VLOOKUP(P264,functions!$A$2:$H$69,8,FALSE)</f>
        <v>2</v>
      </c>
      <c r="T264" s="17">
        <f t="shared" ca="1" si="44"/>
        <v>7</v>
      </c>
      <c r="U264" s="18">
        <f ca="1">VLOOKUP(T264,'salary scales'!$A$1:$F$10,S264+1,FALSE)</f>
        <v>1939.17</v>
      </c>
      <c r="V264" s="23">
        <f>VLOOKUP(P264,functions!$A$2:$H$69,5,FALSE)</f>
        <v>1</v>
      </c>
      <c r="X264" s="18">
        <f t="shared" ca="1" si="45"/>
        <v>1939.17</v>
      </c>
      <c r="Y264" s="18">
        <f t="shared" ca="1" si="46"/>
        <v>155.1336</v>
      </c>
      <c r="Z264" s="18">
        <f t="shared" ca="1" si="48"/>
        <v>995.87124999999992</v>
      </c>
      <c r="AA264" s="18">
        <f t="shared" ca="1" si="49"/>
        <v>150.285675</v>
      </c>
      <c r="AB264" s="18">
        <f t="shared" ca="1" si="50"/>
        <v>32.965890000000002</v>
      </c>
      <c r="AC264" s="18">
        <f t="shared" ca="1" si="51"/>
        <v>43.437407999999998</v>
      </c>
      <c r="AD264" s="18">
        <f t="shared" ca="1" si="52"/>
        <v>90.171405000000007</v>
      </c>
      <c r="AE264" s="18">
        <f t="shared" ca="1" si="53"/>
        <v>10.471518000000001</v>
      </c>
      <c r="AF264" s="18">
        <f t="shared" ca="1" si="54"/>
        <v>83.692000000000007</v>
      </c>
      <c r="AG264" t="str">
        <f t="shared" si="47"/>
        <v/>
      </c>
    </row>
    <row r="265" spans="1:33" x14ac:dyDescent="0.3">
      <c r="A265" s="2" t="s">
        <v>260</v>
      </c>
      <c r="B265" t="s">
        <v>875</v>
      </c>
      <c r="D265" t="s">
        <v>594</v>
      </c>
      <c r="E265" s="1" t="s">
        <v>410</v>
      </c>
      <c r="F265" s="1" t="s">
        <v>465</v>
      </c>
      <c r="G265" s="7">
        <v>25084</v>
      </c>
      <c r="H265" s="7">
        <v>40456</v>
      </c>
      <c r="I265" s="1" t="s">
        <v>1081</v>
      </c>
      <c r="M265" s="6" t="s">
        <v>1281</v>
      </c>
      <c r="N265" s="6" t="s">
        <v>1435</v>
      </c>
      <c r="O265" s="6" t="s">
        <v>1446</v>
      </c>
      <c r="P265" s="12" t="s">
        <v>1052</v>
      </c>
      <c r="Q265" s="15" t="str">
        <f>VLOOKUP(P265,functions!$A$2:$H$69,3,FALSE)</f>
        <v>Team leader</v>
      </c>
      <c r="R265" s="15" t="s">
        <v>1083</v>
      </c>
      <c r="S265" s="17">
        <f>VLOOKUP(P265,functions!$A$2:$H$69,8,FALSE)</f>
        <v>3</v>
      </c>
      <c r="T265" s="17">
        <f t="shared" ca="1" si="44"/>
        <v>8</v>
      </c>
      <c r="U265" s="18">
        <f ca="1">VLOOKUP(T265,'salary scales'!$A$1:$F$10,S265+1,FALSE)</f>
        <v>2124.06</v>
      </c>
      <c r="V265" s="23">
        <f>VLOOKUP(P265,functions!$A$2:$H$69,5,FALSE)</f>
        <v>1.00064</v>
      </c>
      <c r="X265" s="18">
        <f t="shared" ca="1" si="45"/>
        <v>2125.4193983999999</v>
      </c>
      <c r="Y265" s="18">
        <f t="shared" ca="1" si="46"/>
        <v>170.033551872</v>
      </c>
      <c r="Z265" s="18">
        <f t="shared" ca="1" si="48"/>
        <v>995.87124999999992</v>
      </c>
      <c r="AA265" s="18">
        <f t="shared" ca="1" si="49"/>
        <v>164.72000337599999</v>
      </c>
      <c r="AB265" s="18">
        <f t="shared" ca="1" si="50"/>
        <v>36.132129772799999</v>
      </c>
      <c r="AC265" s="18">
        <f t="shared" ca="1" si="51"/>
        <v>47.609394524159995</v>
      </c>
      <c r="AD265" s="18">
        <f t="shared" ca="1" si="52"/>
        <v>98.832002025599991</v>
      </c>
      <c r="AE265" s="18">
        <f t="shared" ca="1" si="53"/>
        <v>11.47726475136</v>
      </c>
      <c r="AF265" s="18">
        <f t="shared" ca="1" si="54"/>
        <v>102.24639583999999</v>
      </c>
      <c r="AG265" t="str">
        <f t="shared" si="47"/>
        <v/>
      </c>
    </row>
    <row r="266" spans="1:33" x14ac:dyDescent="0.3">
      <c r="A266" s="2" t="s">
        <v>261</v>
      </c>
      <c r="B266" t="s">
        <v>875</v>
      </c>
      <c r="D266" t="s">
        <v>488</v>
      </c>
      <c r="E266" s="1" t="s">
        <v>410</v>
      </c>
      <c r="F266" s="1" t="s">
        <v>465</v>
      </c>
      <c r="G266" s="7">
        <v>28362</v>
      </c>
      <c r="H266" s="7">
        <v>41487</v>
      </c>
      <c r="I266" s="1" t="s">
        <v>1081</v>
      </c>
      <c r="J266" s="47">
        <v>1</v>
      </c>
      <c r="K266" s="47">
        <v>1</v>
      </c>
      <c r="L266" s="49" t="s">
        <v>1423</v>
      </c>
      <c r="M266" s="6" t="s">
        <v>1281</v>
      </c>
      <c r="N266" s="6" t="s">
        <v>1278</v>
      </c>
      <c r="O266" s="6" t="s">
        <v>1278</v>
      </c>
      <c r="P266" s="12" t="s">
        <v>1039</v>
      </c>
      <c r="Q266" s="15" t="str">
        <f>VLOOKUP(P266,functions!$A$2:$H$69,3,FALSE)</f>
        <v>Assistant laboratory tecnician</v>
      </c>
      <c r="R266" s="15"/>
      <c r="S266" s="17">
        <f>VLOOKUP(P266,functions!$A$2:$H$69,8,FALSE)</f>
        <v>2</v>
      </c>
      <c r="T266" s="17">
        <f t="shared" ca="1" si="44"/>
        <v>5</v>
      </c>
      <c r="U266" s="18">
        <f ca="1">VLOOKUP(T266,'salary scales'!$A$1:$F$10,S266+1,FALSE)</f>
        <v>1899.07</v>
      </c>
      <c r="V266" s="23">
        <f>VLOOKUP(P266,functions!$A$2:$H$69,5,FALSE)</f>
        <v>0.6</v>
      </c>
      <c r="X266" s="18">
        <f t="shared" ca="1" si="45"/>
        <v>1139.442</v>
      </c>
      <c r="Y266" s="18">
        <f t="shared" ca="1" si="46"/>
        <v>91.155360000000002</v>
      </c>
      <c r="Z266" s="18">
        <f t="shared" ca="1" si="48"/>
        <v>995.87124999999992</v>
      </c>
      <c r="AA266" s="18">
        <f t="shared" ca="1" si="49"/>
        <v>88.306754999999995</v>
      </c>
      <c r="AB266" s="18">
        <f t="shared" ca="1" si="50"/>
        <v>19.370514</v>
      </c>
      <c r="AC266" s="18">
        <f t="shared" ca="1" si="51"/>
        <v>25.523500800000001</v>
      </c>
      <c r="AD266" s="18">
        <f t="shared" ca="1" si="52"/>
        <v>52.984053000000003</v>
      </c>
      <c r="AE266" s="18">
        <f t="shared" ca="1" si="53"/>
        <v>6.1529868000000008</v>
      </c>
      <c r="AF266" s="18">
        <f t="shared" ca="1" si="54"/>
        <v>47.809200000000004</v>
      </c>
      <c r="AG266" t="str">
        <f t="shared" si="47"/>
        <v/>
      </c>
    </row>
    <row r="267" spans="1:33" x14ac:dyDescent="0.3">
      <c r="A267" s="2" t="s">
        <v>262</v>
      </c>
      <c r="B267" t="s">
        <v>876</v>
      </c>
      <c r="D267" t="s">
        <v>596</v>
      </c>
      <c r="E267" s="1" t="s">
        <v>410</v>
      </c>
      <c r="F267" s="1" t="s">
        <v>465</v>
      </c>
      <c r="G267" s="7">
        <v>27082</v>
      </c>
      <c r="H267" s="7">
        <v>39770</v>
      </c>
      <c r="I267" s="1" t="s">
        <v>1081</v>
      </c>
      <c r="M267" s="6" t="s">
        <v>1283</v>
      </c>
      <c r="N267" s="6" t="s">
        <v>1440</v>
      </c>
      <c r="O267" s="6" t="s">
        <v>1450</v>
      </c>
      <c r="P267" s="12" t="s">
        <v>1054</v>
      </c>
      <c r="Q267" s="15" t="str">
        <f>VLOOKUP(P267,functions!$A$2:$H$69,3,FALSE)</f>
        <v>Production assistant</v>
      </c>
      <c r="R267" s="15" t="s">
        <v>1082</v>
      </c>
      <c r="S267" s="17">
        <f>VLOOKUP(P267,functions!$A$2:$H$69,8,FALSE)</f>
        <v>1</v>
      </c>
      <c r="T267" s="17">
        <f t="shared" ca="1" si="44"/>
        <v>10</v>
      </c>
      <c r="U267" s="18" t="e">
        <f ca="1">VLOOKUP(T267,'salary scales'!$A$1:$F$10,S267+1,FALSE)</f>
        <v>#N/A</v>
      </c>
      <c r="V267" s="23">
        <f>VLOOKUP(P267,functions!$A$2:$H$69,5,FALSE)</f>
        <v>1.00064</v>
      </c>
      <c r="X267" s="18" t="e">
        <f t="shared" ca="1" si="45"/>
        <v>#N/A</v>
      </c>
      <c r="Y267" s="18" t="e">
        <f t="shared" ca="1" si="46"/>
        <v>#N/A</v>
      </c>
      <c r="Z267" s="18" t="e">
        <f t="shared" ca="1" si="48"/>
        <v>#N/A</v>
      </c>
      <c r="AA267" s="18" t="e">
        <f t="shared" ca="1" si="49"/>
        <v>#N/A</v>
      </c>
      <c r="AB267" s="18" t="e">
        <f t="shared" ca="1" si="50"/>
        <v>#N/A</v>
      </c>
      <c r="AC267" s="18" t="e">
        <f t="shared" ca="1" si="51"/>
        <v>#N/A</v>
      </c>
      <c r="AD267" s="18" t="e">
        <f t="shared" ca="1" si="52"/>
        <v>#N/A</v>
      </c>
      <c r="AE267" s="18" t="e">
        <f t="shared" ca="1" si="53"/>
        <v>#N/A</v>
      </c>
      <c r="AF267" s="18" t="e">
        <f t="shared" ca="1" si="54"/>
        <v>#N/A</v>
      </c>
      <c r="AG267" t="str">
        <f t="shared" si="47"/>
        <v/>
      </c>
    </row>
    <row r="268" spans="1:33" x14ac:dyDescent="0.3">
      <c r="A268" s="2" t="s">
        <v>263</v>
      </c>
      <c r="B268" t="s">
        <v>874</v>
      </c>
      <c r="D268" t="s">
        <v>593</v>
      </c>
      <c r="E268" s="1" t="s">
        <v>410</v>
      </c>
      <c r="F268" s="1" t="s">
        <v>465</v>
      </c>
      <c r="G268" s="7">
        <v>26478</v>
      </c>
      <c r="H268" s="7">
        <v>40002</v>
      </c>
      <c r="I268" s="1" t="s">
        <v>1081</v>
      </c>
      <c r="J268" s="47">
        <v>31</v>
      </c>
      <c r="K268" s="47">
        <v>2</v>
      </c>
      <c r="L268" s="49" t="s">
        <v>1291</v>
      </c>
      <c r="M268" s="6" t="s">
        <v>1281</v>
      </c>
      <c r="N268" s="6" t="s">
        <v>1334</v>
      </c>
      <c r="O268" s="6" t="s">
        <v>1458</v>
      </c>
      <c r="P268" s="12" t="s">
        <v>1029</v>
      </c>
      <c r="Q268" s="15" t="str">
        <f>VLOOKUP(P268,functions!$A$2:$H$69,3,FALSE)</f>
        <v>Purchaser packaging</v>
      </c>
      <c r="R268" s="15"/>
      <c r="S268" s="17">
        <f>VLOOKUP(P268,functions!$A$2:$H$69,8,FALSE)</f>
        <v>2</v>
      </c>
      <c r="T268" s="17">
        <f t="shared" ca="1" si="44"/>
        <v>9</v>
      </c>
      <c r="U268" s="18">
        <f ca="1">VLOOKUP(T268,'salary scales'!$A$1:$F$10,S268+1,FALSE)</f>
        <v>1939.17</v>
      </c>
      <c r="V268" s="23">
        <f>VLOOKUP(P268,functions!$A$2:$H$69,5,FALSE)</f>
        <v>1</v>
      </c>
      <c r="X268" s="18">
        <f t="shared" ca="1" si="45"/>
        <v>1939.17</v>
      </c>
      <c r="Y268" s="18">
        <f t="shared" ca="1" si="46"/>
        <v>155.1336</v>
      </c>
      <c r="Z268" s="18">
        <f t="shared" ca="1" si="48"/>
        <v>995.87124999999992</v>
      </c>
      <c r="AA268" s="18">
        <f t="shared" ca="1" si="49"/>
        <v>150.285675</v>
      </c>
      <c r="AB268" s="18">
        <f t="shared" ca="1" si="50"/>
        <v>32.965890000000002</v>
      </c>
      <c r="AC268" s="18">
        <f t="shared" ca="1" si="51"/>
        <v>43.437407999999998</v>
      </c>
      <c r="AD268" s="18">
        <f t="shared" ca="1" si="52"/>
        <v>90.171405000000007</v>
      </c>
      <c r="AE268" s="18">
        <f t="shared" ca="1" si="53"/>
        <v>10.471518000000001</v>
      </c>
      <c r="AF268" s="18">
        <f t="shared" ca="1" si="54"/>
        <v>83.692000000000007</v>
      </c>
      <c r="AG268" t="str">
        <f t="shared" si="47"/>
        <v/>
      </c>
    </row>
    <row r="269" spans="1:33" x14ac:dyDescent="0.3">
      <c r="A269" s="2" t="s">
        <v>264</v>
      </c>
      <c r="B269" t="s">
        <v>874</v>
      </c>
      <c r="D269" t="s">
        <v>487</v>
      </c>
      <c r="E269" s="1" t="s">
        <v>410</v>
      </c>
      <c r="F269" s="1" t="s">
        <v>465</v>
      </c>
      <c r="G269" s="7">
        <v>29971</v>
      </c>
      <c r="H269" s="7">
        <v>40149</v>
      </c>
      <c r="I269" s="1" t="s">
        <v>1081</v>
      </c>
      <c r="M269" s="6" t="s">
        <v>1281</v>
      </c>
      <c r="N269" s="6" t="s">
        <v>1435</v>
      </c>
      <c r="O269" s="6" t="s">
        <v>1443</v>
      </c>
      <c r="P269" s="12" t="s">
        <v>1053</v>
      </c>
      <c r="Q269" s="15" t="str">
        <f>VLOOKUP(P269,functions!$A$2:$H$69,3,FALSE)</f>
        <v>Production worker</v>
      </c>
      <c r="R269" s="15"/>
      <c r="S269" s="17">
        <f>VLOOKUP(P269,functions!$A$2:$H$69,8,FALSE)</f>
        <v>2</v>
      </c>
      <c r="T269" s="17">
        <f t="shared" ca="1" si="44"/>
        <v>9</v>
      </c>
      <c r="U269" s="18">
        <f ca="1">VLOOKUP(T269,'salary scales'!$A$1:$F$10,S269+1,FALSE)</f>
        <v>1939.17</v>
      </c>
      <c r="V269" s="23">
        <f>VLOOKUP(P269,functions!$A$2:$H$69,5,FALSE)</f>
        <v>1.00064</v>
      </c>
      <c r="X269" s="18">
        <f t="shared" ca="1" si="45"/>
        <v>1940.4110688000001</v>
      </c>
      <c r="Y269" s="18">
        <f t="shared" ca="1" si="46"/>
        <v>155.232885504</v>
      </c>
      <c r="Z269" s="18">
        <f t="shared" ca="1" si="48"/>
        <v>995.87124999999992</v>
      </c>
      <c r="AA269" s="18">
        <f t="shared" ca="1" si="49"/>
        <v>150.38185783200001</v>
      </c>
      <c r="AB269" s="18">
        <f t="shared" ca="1" si="50"/>
        <v>32.986988169600004</v>
      </c>
      <c r="AC269" s="18">
        <f t="shared" ca="1" si="51"/>
        <v>43.465207941119999</v>
      </c>
      <c r="AD269" s="18">
        <f t="shared" ca="1" si="52"/>
        <v>90.229114699199997</v>
      </c>
      <c r="AE269" s="18">
        <f t="shared" ca="1" si="53"/>
        <v>10.478219771520001</v>
      </c>
      <c r="AF269" s="18">
        <f t="shared" ca="1" si="54"/>
        <v>83.745562880000023</v>
      </c>
      <c r="AG269" t="str">
        <f t="shared" si="47"/>
        <v/>
      </c>
    </row>
    <row r="270" spans="1:33" x14ac:dyDescent="0.3">
      <c r="A270" s="2" t="s">
        <v>265</v>
      </c>
      <c r="B270" t="s">
        <v>872</v>
      </c>
      <c r="C270" t="s">
        <v>741</v>
      </c>
      <c r="D270" t="s">
        <v>485</v>
      </c>
      <c r="E270" s="1" t="s">
        <v>410</v>
      </c>
      <c r="F270" s="1" t="s">
        <v>465</v>
      </c>
      <c r="G270" s="7">
        <v>32205</v>
      </c>
      <c r="H270" s="7">
        <v>41499</v>
      </c>
      <c r="I270" s="1" t="s">
        <v>1081</v>
      </c>
      <c r="J270" s="47">
        <v>3</v>
      </c>
      <c r="K270" s="47">
        <v>1</v>
      </c>
      <c r="L270" s="49" t="s">
        <v>1422</v>
      </c>
      <c r="M270" s="6" t="s">
        <v>1281</v>
      </c>
      <c r="N270" s="6" t="s">
        <v>1435</v>
      </c>
      <c r="O270" s="6" t="s">
        <v>1446</v>
      </c>
      <c r="P270" s="12" t="s">
        <v>1054</v>
      </c>
      <c r="Q270" s="15" t="str">
        <f>VLOOKUP(P270,functions!$A$2:$H$69,3,FALSE)</f>
        <v>Production assistant</v>
      </c>
      <c r="R270" s="15"/>
      <c r="S270" s="17">
        <f>VLOOKUP(P270,functions!$A$2:$H$69,8,FALSE)</f>
        <v>1</v>
      </c>
      <c r="T270" s="17">
        <f t="shared" ca="1" si="44"/>
        <v>5</v>
      </c>
      <c r="U270" s="18">
        <f ca="1">VLOOKUP(T270,'salary scales'!$A$1:$F$10,S270+1,FALSE)</f>
        <v>1829.7</v>
      </c>
      <c r="V270" s="23">
        <f>VLOOKUP(P270,functions!$A$2:$H$69,5,FALSE)</f>
        <v>1.00064</v>
      </c>
      <c r="X270" s="18">
        <f t="shared" ca="1" si="45"/>
        <v>1830.8710080000001</v>
      </c>
      <c r="Y270" s="18">
        <f t="shared" ca="1" si="46"/>
        <v>146.46968064000001</v>
      </c>
      <c r="Z270" s="18">
        <f t="shared" ca="1" si="48"/>
        <v>995.87124999999992</v>
      </c>
      <c r="AA270" s="18">
        <f t="shared" ca="1" si="49"/>
        <v>141.89250312000001</v>
      </c>
      <c r="AB270" s="18">
        <f t="shared" ca="1" si="50"/>
        <v>31.124807136000005</v>
      </c>
      <c r="AC270" s="18">
        <f t="shared" ca="1" si="51"/>
        <v>41.011510579199999</v>
      </c>
      <c r="AD270" s="18">
        <f t="shared" ca="1" si="52"/>
        <v>85.135501872000006</v>
      </c>
      <c r="AE270" s="18">
        <f t="shared" ca="1" si="53"/>
        <v>9.8867034432000001</v>
      </c>
      <c r="AF270" s="18">
        <f t="shared" ca="1" si="54"/>
        <v>72.791556800000009</v>
      </c>
      <c r="AG270" t="str">
        <f t="shared" si="47"/>
        <v/>
      </c>
    </row>
    <row r="271" spans="1:33" x14ac:dyDescent="0.3">
      <c r="A271" s="2" t="s">
        <v>266</v>
      </c>
      <c r="B271" t="s">
        <v>872</v>
      </c>
      <c r="C271" t="s">
        <v>741</v>
      </c>
      <c r="D271" t="s">
        <v>486</v>
      </c>
      <c r="E271" s="1" t="s">
        <v>410</v>
      </c>
      <c r="F271" s="1" t="s">
        <v>465</v>
      </c>
      <c r="G271" s="7">
        <v>22952</v>
      </c>
      <c r="H271" s="7">
        <v>40875</v>
      </c>
      <c r="I271" s="1" t="s">
        <v>1081</v>
      </c>
      <c r="M271" s="6" t="s">
        <v>1281</v>
      </c>
      <c r="N271" s="6" t="s">
        <v>1042</v>
      </c>
      <c r="O271" s="6" t="s">
        <v>1459</v>
      </c>
      <c r="P271" s="12" t="s">
        <v>1005</v>
      </c>
      <c r="Q271" s="15" t="str">
        <f>VLOOKUP(P271,functions!$A$2:$H$69,3,FALSE)</f>
        <v>ICT employee</v>
      </c>
      <c r="R271" s="15"/>
      <c r="S271" s="17">
        <f>VLOOKUP(P271,functions!$A$2:$H$69,8,FALSE)</f>
        <v>4</v>
      </c>
      <c r="T271" s="17">
        <f t="shared" ca="1" si="44"/>
        <v>7</v>
      </c>
      <c r="U271" s="18">
        <f ca="1">VLOOKUP(T271,'salary scales'!$A$1:$F$10,S271+1,FALSE)</f>
        <v>2168.02</v>
      </c>
      <c r="V271" s="23">
        <f>VLOOKUP(P271,functions!$A$2:$H$69,5,FALSE)</f>
        <v>1</v>
      </c>
      <c r="X271" s="18">
        <f t="shared" ca="1" si="45"/>
        <v>2168.02</v>
      </c>
      <c r="Y271" s="18">
        <f t="shared" ca="1" si="46"/>
        <v>173.44159999999999</v>
      </c>
      <c r="Z271" s="18">
        <f t="shared" ca="1" si="48"/>
        <v>995.87124999999992</v>
      </c>
      <c r="AA271" s="18">
        <f t="shared" ca="1" si="49"/>
        <v>168.02154999999999</v>
      </c>
      <c r="AB271" s="18">
        <f t="shared" ca="1" si="50"/>
        <v>36.856340000000003</v>
      </c>
      <c r="AC271" s="18">
        <f t="shared" ca="1" si="51"/>
        <v>48.563648000000001</v>
      </c>
      <c r="AD271" s="18">
        <f t="shared" ca="1" si="52"/>
        <v>100.81292999999999</v>
      </c>
      <c r="AE271" s="18">
        <f t="shared" ca="1" si="53"/>
        <v>11.707308000000001</v>
      </c>
      <c r="AF271" s="18">
        <f t="shared" ca="1" si="54"/>
        <v>106.577</v>
      </c>
      <c r="AG271" t="str">
        <f t="shared" si="47"/>
        <v/>
      </c>
    </row>
    <row r="272" spans="1:33" x14ac:dyDescent="0.3">
      <c r="A272" s="2" t="s">
        <v>267</v>
      </c>
      <c r="B272" t="s">
        <v>872</v>
      </c>
      <c r="C272" t="s">
        <v>741</v>
      </c>
      <c r="D272" t="s">
        <v>727</v>
      </c>
      <c r="E272" s="1" t="s">
        <v>1467</v>
      </c>
      <c r="F272" s="1" t="s">
        <v>465</v>
      </c>
      <c r="G272" s="7">
        <v>31684</v>
      </c>
      <c r="H272" s="7">
        <v>41013</v>
      </c>
      <c r="I272" s="1" t="s">
        <v>1081</v>
      </c>
      <c r="M272" s="6" t="s">
        <v>1281</v>
      </c>
      <c r="N272" s="6" t="s">
        <v>1435</v>
      </c>
      <c r="O272" s="6" t="s">
        <v>1443</v>
      </c>
      <c r="P272" s="12" t="s">
        <v>1053</v>
      </c>
      <c r="Q272" s="15" t="str">
        <f>VLOOKUP(P272,functions!$A$2:$H$69,3,FALSE)</f>
        <v>Production worker</v>
      </c>
      <c r="R272" s="15"/>
      <c r="S272" s="17">
        <f>VLOOKUP(P272,functions!$A$2:$H$69,8,FALSE)</f>
        <v>2</v>
      </c>
      <c r="T272" s="17">
        <f t="shared" ca="1" si="44"/>
        <v>6</v>
      </c>
      <c r="U272" s="18">
        <f ca="1">VLOOKUP(T272,'salary scales'!$A$1:$F$10,S272+1,FALSE)</f>
        <v>1939.17</v>
      </c>
      <c r="V272" s="23">
        <f>VLOOKUP(P272,functions!$A$2:$H$69,5,FALSE)</f>
        <v>1.00064</v>
      </c>
      <c r="X272" s="18">
        <f t="shared" ca="1" si="45"/>
        <v>1940.4110688000001</v>
      </c>
      <c r="Y272" s="18">
        <f t="shared" ca="1" si="46"/>
        <v>155.232885504</v>
      </c>
      <c r="Z272" s="18">
        <f t="shared" ca="1" si="48"/>
        <v>995.87124999999992</v>
      </c>
      <c r="AA272" s="18">
        <f t="shared" ca="1" si="49"/>
        <v>150.38185783200001</v>
      </c>
      <c r="AB272" s="18">
        <f t="shared" ca="1" si="50"/>
        <v>32.986988169600004</v>
      </c>
      <c r="AC272" s="18">
        <f t="shared" ca="1" si="51"/>
        <v>43.465207941119999</v>
      </c>
      <c r="AD272" s="18">
        <f t="shared" ca="1" si="52"/>
        <v>90.229114699199997</v>
      </c>
      <c r="AE272" s="18">
        <f t="shared" ca="1" si="53"/>
        <v>10.478219771520001</v>
      </c>
      <c r="AF272" s="18">
        <f t="shared" ca="1" si="54"/>
        <v>83.745562880000023</v>
      </c>
      <c r="AG272" t="str">
        <f t="shared" si="47"/>
        <v/>
      </c>
    </row>
    <row r="273" spans="1:33" x14ac:dyDescent="0.3">
      <c r="A273" s="2" t="s">
        <v>268</v>
      </c>
      <c r="B273" t="s">
        <v>872</v>
      </c>
      <c r="C273" t="s">
        <v>741</v>
      </c>
      <c r="D273" t="s">
        <v>728</v>
      </c>
      <c r="E273" s="1" t="s">
        <v>1467</v>
      </c>
      <c r="F273" s="1" t="s">
        <v>465</v>
      </c>
      <c r="G273" s="7">
        <v>29130</v>
      </c>
      <c r="H273" s="7">
        <v>41062</v>
      </c>
      <c r="I273" s="1" t="s">
        <v>1081</v>
      </c>
      <c r="M273" s="6" t="s">
        <v>1281</v>
      </c>
      <c r="N273" s="6" t="s">
        <v>1044</v>
      </c>
      <c r="O273" s="6" t="s">
        <v>1274</v>
      </c>
      <c r="P273" s="12" t="s">
        <v>1016</v>
      </c>
      <c r="Q273" s="15" t="str">
        <f>VLOOKUP(P273,functions!$A$2:$H$69,3,FALSE)</f>
        <v>PR employee</v>
      </c>
      <c r="R273" s="15"/>
      <c r="S273" s="17">
        <f>VLOOKUP(P273,functions!$A$2:$H$69,8,FALSE)</f>
        <v>4</v>
      </c>
      <c r="T273" s="17">
        <f t="shared" ca="1" si="44"/>
        <v>6</v>
      </c>
      <c r="U273" s="18">
        <f ca="1">VLOOKUP(T273,'salary scales'!$A$1:$F$10,S273+1,FALSE)</f>
        <v>2113</v>
      </c>
      <c r="V273" s="23">
        <f>VLOOKUP(P273,functions!$A$2:$H$69,5,FALSE)</f>
        <v>1</v>
      </c>
      <c r="X273" s="18">
        <f t="shared" ca="1" si="45"/>
        <v>2113</v>
      </c>
      <c r="Y273" s="18">
        <f t="shared" ca="1" si="46"/>
        <v>169.04</v>
      </c>
      <c r="Z273" s="18">
        <f t="shared" ca="1" si="48"/>
        <v>995.87124999999992</v>
      </c>
      <c r="AA273" s="18">
        <f t="shared" ca="1" si="49"/>
        <v>163.75749999999999</v>
      </c>
      <c r="AB273" s="18">
        <f t="shared" ca="1" si="50"/>
        <v>35.920999999999999</v>
      </c>
      <c r="AC273" s="18">
        <f t="shared" ca="1" si="51"/>
        <v>47.331200000000003</v>
      </c>
      <c r="AD273" s="18">
        <f t="shared" ca="1" si="52"/>
        <v>98.254499999999993</v>
      </c>
      <c r="AE273" s="18">
        <f t="shared" ca="1" si="53"/>
        <v>11.410200000000001</v>
      </c>
      <c r="AF273" s="18">
        <f t="shared" ca="1" si="54"/>
        <v>101.075</v>
      </c>
      <c r="AG273" t="str">
        <f t="shared" si="47"/>
        <v/>
      </c>
    </row>
    <row r="274" spans="1:33" x14ac:dyDescent="0.3">
      <c r="A274" s="2" t="s">
        <v>269</v>
      </c>
      <c r="B274" t="s">
        <v>873</v>
      </c>
      <c r="D274" t="s">
        <v>424</v>
      </c>
      <c r="E274" s="1" t="s">
        <v>410</v>
      </c>
      <c r="F274" s="1" t="s">
        <v>465</v>
      </c>
      <c r="G274" s="7">
        <v>33582</v>
      </c>
      <c r="H274" s="7">
        <v>40778</v>
      </c>
      <c r="I274" s="1" t="s">
        <v>1081</v>
      </c>
      <c r="J274" s="47">
        <v>2</v>
      </c>
      <c r="K274" s="47">
        <v>2</v>
      </c>
      <c r="L274" s="49" t="s">
        <v>1422</v>
      </c>
      <c r="M274" s="6" t="s">
        <v>1281</v>
      </c>
      <c r="N274" s="6" t="s">
        <v>1042</v>
      </c>
      <c r="O274" s="6" t="s">
        <v>1455</v>
      </c>
      <c r="P274" s="12" t="s">
        <v>1007</v>
      </c>
      <c r="Q274" s="15" t="str">
        <f>VLOOKUP(P274,functions!$A$2:$H$69,3,FALSE)</f>
        <v>Website administrator</v>
      </c>
      <c r="R274" s="15"/>
      <c r="S274" s="17">
        <f>VLOOKUP(P274,functions!$A$2:$H$69,8,FALSE)</f>
        <v>3</v>
      </c>
      <c r="T274" s="17">
        <f t="shared" ca="1" si="44"/>
        <v>7</v>
      </c>
      <c r="U274" s="18">
        <f ca="1">VLOOKUP(T274,'salary scales'!$A$1:$F$10,S274+1,FALSE)</f>
        <v>2074.52</v>
      </c>
      <c r="V274" s="23">
        <f>VLOOKUP(P274,functions!$A$2:$H$69,5,FALSE)</f>
        <v>1</v>
      </c>
      <c r="X274" s="18">
        <f t="shared" ca="1" si="45"/>
        <v>2074.52</v>
      </c>
      <c r="Y274" s="18">
        <f t="shared" ca="1" si="46"/>
        <v>165.9616</v>
      </c>
      <c r="Z274" s="18">
        <f t="shared" ca="1" si="48"/>
        <v>995.87124999999992</v>
      </c>
      <c r="AA274" s="18">
        <f t="shared" ca="1" si="49"/>
        <v>160.77529999999999</v>
      </c>
      <c r="AB274" s="18">
        <f t="shared" ca="1" si="50"/>
        <v>35.266840000000002</v>
      </c>
      <c r="AC274" s="18">
        <f t="shared" ca="1" si="51"/>
        <v>46.469248</v>
      </c>
      <c r="AD274" s="18">
        <f t="shared" ca="1" si="52"/>
        <v>96.465180000000004</v>
      </c>
      <c r="AE274" s="18">
        <f t="shared" ca="1" si="53"/>
        <v>11.202408</v>
      </c>
      <c r="AF274" s="18">
        <f t="shared" ca="1" si="54"/>
        <v>97.227000000000004</v>
      </c>
      <c r="AG274" t="str">
        <f t="shared" si="47"/>
        <v/>
      </c>
    </row>
    <row r="275" spans="1:33" x14ac:dyDescent="0.3">
      <c r="A275" s="2" t="s">
        <v>270</v>
      </c>
      <c r="B275" t="s">
        <v>880</v>
      </c>
      <c r="D275" t="s">
        <v>600</v>
      </c>
      <c r="E275" s="1" t="s">
        <v>410</v>
      </c>
      <c r="F275" s="1" t="s">
        <v>465</v>
      </c>
      <c r="G275" s="7">
        <v>30117</v>
      </c>
      <c r="H275" s="7">
        <v>40719</v>
      </c>
      <c r="I275" s="1" t="s">
        <v>1081</v>
      </c>
      <c r="M275" s="6" t="s">
        <v>1281</v>
      </c>
      <c r="N275" s="6" t="s">
        <v>1435</v>
      </c>
      <c r="O275" s="6" t="s">
        <v>1443</v>
      </c>
      <c r="P275" s="12" t="s">
        <v>1053</v>
      </c>
      <c r="Q275" s="15" t="str">
        <f>VLOOKUP(P275,functions!$A$2:$H$69,3,FALSE)</f>
        <v>Production worker</v>
      </c>
      <c r="R275" s="15"/>
      <c r="S275" s="17">
        <f>VLOOKUP(P275,functions!$A$2:$H$69,8,FALSE)</f>
        <v>2</v>
      </c>
      <c r="T275" s="17">
        <f t="shared" ca="1" si="44"/>
        <v>7</v>
      </c>
      <c r="U275" s="18">
        <f ca="1">VLOOKUP(T275,'salary scales'!$A$1:$F$10,S275+1,FALSE)</f>
        <v>1939.17</v>
      </c>
      <c r="V275" s="23">
        <f>VLOOKUP(P275,functions!$A$2:$H$69,5,FALSE)</f>
        <v>1.00064</v>
      </c>
      <c r="X275" s="18">
        <f t="shared" ca="1" si="45"/>
        <v>1940.4110688000001</v>
      </c>
      <c r="Y275" s="18">
        <f t="shared" ca="1" si="46"/>
        <v>155.232885504</v>
      </c>
      <c r="Z275" s="18">
        <f t="shared" ca="1" si="48"/>
        <v>995.87124999999992</v>
      </c>
      <c r="AA275" s="18">
        <f t="shared" ca="1" si="49"/>
        <v>150.38185783200001</v>
      </c>
      <c r="AB275" s="18">
        <f t="shared" ca="1" si="50"/>
        <v>32.986988169600004</v>
      </c>
      <c r="AC275" s="18">
        <f t="shared" ca="1" si="51"/>
        <v>43.465207941119999</v>
      </c>
      <c r="AD275" s="18">
        <f t="shared" ca="1" si="52"/>
        <v>90.229114699199997</v>
      </c>
      <c r="AE275" s="18">
        <f t="shared" ca="1" si="53"/>
        <v>10.478219771520001</v>
      </c>
      <c r="AF275" s="18">
        <f t="shared" ca="1" si="54"/>
        <v>83.745562880000023</v>
      </c>
      <c r="AG275" t="str">
        <f t="shared" si="47"/>
        <v/>
      </c>
    </row>
    <row r="276" spans="1:33" x14ac:dyDescent="0.3">
      <c r="A276" s="2" t="s">
        <v>271</v>
      </c>
      <c r="B276" t="s">
        <v>880</v>
      </c>
      <c r="D276" t="s">
        <v>491</v>
      </c>
      <c r="E276" s="1" t="s">
        <v>410</v>
      </c>
      <c r="F276" s="1" t="s">
        <v>465</v>
      </c>
      <c r="G276" s="7">
        <v>22765</v>
      </c>
      <c r="H276" s="7">
        <v>40629</v>
      </c>
      <c r="I276" s="1" t="s">
        <v>1081</v>
      </c>
      <c r="J276" s="47">
        <v>1</v>
      </c>
      <c r="K276" s="47">
        <v>1</v>
      </c>
      <c r="L276" s="49" t="s">
        <v>1422</v>
      </c>
      <c r="M276" s="6" t="s">
        <v>1281</v>
      </c>
      <c r="N276" s="6" t="s">
        <v>1438</v>
      </c>
      <c r="O276" s="6" t="s">
        <v>1448</v>
      </c>
      <c r="P276" s="12" t="s">
        <v>1060</v>
      </c>
      <c r="Q276" s="15" t="str">
        <f>VLOOKUP(P276,functions!$A$2:$H$69,3,FALSE)</f>
        <v>Logistics employee loading and unloading</v>
      </c>
      <c r="R276" s="15"/>
      <c r="S276" s="17">
        <f>VLOOKUP(P276,functions!$A$2:$H$69,8,FALSE)</f>
        <v>1</v>
      </c>
      <c r="T276" s="17">
        <f t="shared" ca="1" si="44"/>
        <v>7</v>
      </c>
      <c r="U276" s="18">
        <f ca="1">VLOOKUP(T276,'salary scales'!$A$1:$F$10,S276+1,FALSE)</f>
        <v>1861.13</v>
      </c>
      <c r="V276" s="23">
        <f>VLOOKUP(P276,functions!$A$2:$H$69,5,FALSE)</f>
        <v>1</v>
      </c>
      <c r="X276" s="18">
        <f t="shared" ca="1" si="45"/>
        <v>1861.13</v>
      </c>
      <c r="Y276" s="18">
        <f t="shared" ca="1" si="46"/>
        <v>148.8904</v>
      </c>
      <c r="Z276" s="18">
        <f t="shared" ca="1" si="48"/>
        <v>995.87124999999992</v>
      </c>
      <c r="AA276" s="18">
        <f t="shared" ca="1" si="49"/>
        <v>144.23757500000002</v>
      </c>
      <c r="AB276" s="18">
        <f t="shared" ca="1" si="50"/>
        <v>31.639210000000006</v>
      </c>
      <c r="AC276" s="18">
        <f t="shared" ca="1" si="51"/>
        <v>41.689312000000001</v>
      </c>
      <c r="AD276" s="18">
        <f t="shared" ca="1" si="52"/>
        <v>86.542545000000004</v>
      </c>
      <c r="AE276" s="18">
        <f t="shared" ca="1" si="53"/>
        <v>10.050102000000001</v>
      </c>
      <c r="AF276" s="18">
        <f t="shared" ca="1" si="54"/>
        <v>75.888000000000019</v>
      </c>
      <c r="AG276" t="str">
        <f t="shared" si="47"/>
        <v/>
      </c>
    </row>
    <row r="277" spans="1:33" x14ac:dyDescent="0.3">
      <c r="A277" s="2" t="s">
        <v>272</v>
      </c>
      <c r="B277" t="s">
        <v>878</v>
      </c>
      <c r="C277" t="s">
        <v>733</v>
      </c>
      <c r="D277" t="s">
        <v>598</v>
      </c>
      <c r="E277" s="1" t="s">
        <v>410</v>
      </c>
      <c r="F277" s="1" t="s">
        <v>465</v>
      </c>
      <c r="G277" s="7">
        <v>20784</v>
      </c>
      <c r="H277" s="7">
        <v>39380</v>
      </c>
      <c r="I277" s="1" t="s">
        <v>1081</v>
      </c>
      <c r="M277" s="6" t="s">
        <v>1281</v>
      </c>
      <c r="N277" s="6" t="s">
        <v>1435</v>
      </c>
      <c r="O277" s="6" t="s">
        <v>1464</v>
      </c>
      <c r="P277" s="12" t="s">
        <v>1051</v>
      </c>
      <c r="Q277" s="15" t="str">
        <f>VLOOKUP(P277,functions!$A$2:$H$69,3,FALSE)</f>
        <v>Planner</v>
      </c>
      <c r="R277" s="15"/>
      <c r="S277" s="17">
        <f>VLOOKUP(P277,functions!$A$2:$H$69,8,FALSE)</f>
        <v>3</v>
      </c>
      <c r="T277" s="17">
        <f t="shared" ca="1" si="44"/>
        <v>11</v>
      </c>
      <c r="U277" s="18" t="e">
        <f ca="1">VLOOKUP(T277,'salary scales'!$A$1:$F$10,S277+1,FALSE)</f>
        <v>#N/A</v>
      </c>
      <c r="V277" s="23">
        <f>VLOOKUP(P277,functions!$A$2:$H$69,5,FALSE)</f>
        <v>1</v>
      </c>
      <c r="X277" s="18" t="e">
        <f t="shared" ca="1" si="45"/>
        <v>#N/A</v>
      </c>
      <c r="Y277" s="18" t="e">
        <f t="shared" ca="1" si="46"/>
        <v>#N/A</v>
      </c>
      <c r="Z277" s="18" t="e">
        <f t="shared" ca="1" si="48"/>
        <v>#N/A</v>
      </c>
      <c r="AA277" s="18" t="e">
        <f t="shared" ca="1" si="49"/>
        <v>#N/A</v>
      </c>
      <c r="AB277" s="18" t="e">
        <f t="shared" ca="1" si="50"/>
        <v>#N/A</v>
      </c>
      <c r="AC277" s="18" t="e">
        <f t="shared" ca="1" si="51"/>
        <v>#N/A</v>
      </c>
      <c r="AD277" s="18" t="e">
        <f t="shared" ca="1" si="52"/>
        <v>#N/A</v>
      </c>
      <c r="AE277" s="18" t="e">
        <f t="shared" ca="1" si="53"/>
        <v>#N/A</v>
      </c>
      <c r="AF277" s="18" t="e">
        <f t="shared" ca="1" si="54"/>
        <v>#N/A</v>
      </c>
      <c r="AG277" t="str">
        <f t="shared" si="47"/>
        <v/>
      </c>
    </row>
    <row r="278" spans="1:33" x14ac:dyDescent="0.3">
      <c r="A278" s="2" t="s">
        <v>273</v>
      </c>
      <c r="B278" t="s">
        <v>878</v>
      </c>
      <c r="C278" t="s">
        <v>733</v>
      </c>
      <c r="D278" t="s">
        <v>490</v>
      </c>
      <c r="E278" s="1" t="s">
        <v>410</v>
      </c>
      <c r="F278" s="1" t="s">
        <v>465</v>
      </c>
      <c r="G278" s="7">
        <v>28545</v>
      </c>
      <c r="H278" s="7">
        <v>40049</v>
      </c>
      <c r="I278" s="1" t="s">
        <v>1081</v>
      </c>
      <c r="J278" s="47">
        <v>1</v>
      </c>
      <c r="K278" s="47">
        <v>1</v>
      </c>
      <c r="L278" s="49" t="s">
        <v>1422</v>
      </c>
      <c r="M278" s="6" t="s">
        <v>1283</v>
      </c>
      <c r="N278" s="6" t="s">
        <v>1440</v>
      </c>
      <c r="O278" s="6" t="s">
        <v>1450</v>
      </c>
      <c r="P278" s="12" t="s">
        <v>1052</v>
      </c>
      <c r="Q278" s="15" t="str">
        <f>VLOOKUP(P278,functions!$A$2:$H$69,3,FALSE)</f>
        <v>Team leader</v>
      </c>
      <c r="R278" s="15" t="s">
        <v>1083</v>
      </c>
      <c r="S278" s="17">
        <f>VLOOKUP(P278,functions!$A$2:$H$69,8,FALSE)</f>
        <v>3</v>
      </c>
      <c r="T278" s="17">
        <f t="shared" ca="1" si="44"/>
        <v>9</v>
      </c>
      <c r="U278" s="18">
        <f ca="1">VLOOKUP(T278,'salary scales'!$A$1:$F$10,S278+1,FALSE)</f>
        <v>2124.06</v>
      </c>
      <c r="V278" s="23">
        <f>VLOOKUP(P278,functions!$A$2:$H$69,5,FALSE)</f>
        <v>1.00064</v>
      </c>
      <c r="X278" s="18">
        <f t="shared" ca="1" si="45"/>
        <v>2125.4193983999999</v>
      </c>
      <c r="Y278" s="18">
        <f t="shared" ca="1" si="46"/>
        <v>170.033551872</v>
      </c>
      <c r="Z278" s="18">
        <f t="shared" ca="1" si="48"/>
        <v>995.87124999999992</v>
      </c>
      <c r="AA278" s="18">
        <f t="shared" ca="1" si="49"/>
        <v>164.72000337599999</v>
      </c>
      <c r="AB278" s="18">
        <f t="shared" ca="1" si="50"/>
        <v>36.132129772799999</v>
      </c>
      <c r="AC278" s="18">
        <f t="shared" ca="1" si="51"/>
        <v>47.609394524159995</v>
      </c>
      <c r="AD278" s="18">
        <f t="shared" ca="1" si="52"/>
        <v>98.832002025599991</v>
      </c>
      <c r="AE278" s="18">
        <f t="shared" ca="1" si="53"/>
        <v>11.47726475136</v>
      </c>
      <c r="AF278" s="18">
        <f t="shared" ca="1" si="54"/>
        <v>102.24639583999999</v>
      </c>
      <c r="AG278" t="str">
        <f t="shared" si="47"/>
        <v/>
      </c>
    </row>
    <row r="279" spans="1:33" x14ac:dyDescent="0.3">
      <c r="A279" s="2" t="s">
        <v>274</v>
      </c>
      <c r="B279" t="s">
        <v>879</v>
      </c>
      <c r="D279" t="s">
        <v>599</v>
      </c>
      <c r="E279" s="1" t="s">
        <v>410</v>
      </c>
      <c r="F279" s="1" t="s">
        <v>465</v>
      </c>
      <c r="G279" s="7">
        <v>30699</v>
      </c>
      <c r="H279" s="7">
        <v>41338</v>
      </c>
      <c r="I279" s="1" t="s">
        <v>1081</v>
      </c>
      <c r="M279" s="6" t="s">
        <v>1281</v>
      </c>
      <c r="N279" s="6" t="s">
        <v>1405</v>
      </c>
      <c r="O279" s="6" t="s">
        <v>1279</v>
      </c>
      <c r="P279" s="12" t="s">
        <v>1063</v>
      </c>
      <c r="Q279" s="15" t="str">
        <f>VLOOKUP(P279,functions!$A$2:$H$69,3,FALSE)</f>
        <v>cook</v>
      </c>
      <c r="R279" s="15"/>
      <c r="S279" s="17">
        <f>VLOOKUP(P279,functions!$A$2:$H$69,8,FALSE)</f>
        <v>3</v>
      </c>
      <c r="T279" s="17">
        <f t="shared" ca="1" si="44"/>
        <v>5</v>
      </c>
      <c r="U279" s="18">
        <f ca="1">VLOOKUP(T279,'salary scales'!$A$1:$F$10,S279+1,FALSE)</f>
        <v>1975.67</v>
      </c>
      <c r="V279" s="23">
        <f>VLOOKUP(P279,functions!$A$2:$H$69,5,FALSE)</f>
        <v>1</v>
      </c>
      <c r="X279" s="18">
        <f t="shared" ca="1" si="45"/>
        <v>1975.67</v>
      </c>
      <c r="Y279" s="18">
        <f t="shared" ca="1" si="46"/>
        <v>158.05360000000002</v>
      </c>
      <c r="Z279" s="18">
        <f t="shared" ca="1" si="48"/>
        <v>995.87124999999992</v>
      </c>
      <c r="AA279" s="18">
        <f t="shared" ca="1" si="49"/>
        <v>153.11442500000001</v>
      </c>
      <c r="AB279" s="18">
        <f t="shared" ca="1" si="50"/>
        <v>33.586390000000002</v>
      </c>
      <c r="AC279" s="18">
        <f t="shared" ca="1" si="51"/>
        <v>44.255008000000004</v>
      </c>
      <c r="AD279" s="18">
        <f t="shared" ca="1" si="52"/>
        <v>91.868655000000004</v>
      </c>
      <c r="AE279" s="18">
        <f t="shared" ca="1" si="53"/>
        <v>10.668618</v>
      </c>
      <c r="AF279" s="18">
        <f t="shared" ca="1" si="54"/>
        <v>87.342000000000013</v>
      </c>
      <c r="AG279" t="str">
        <f t="shared" si="47"/>
        <v/>
      </c>
    </row>
    <row r="280" spans="1:33" x14ac:dyDescent="0.3">
      <c r="A280" s="2" t="s">
        <v>275</v>
      </c>
      <c r="B280" t="s">
        <v>879</v>
      </c>
      <c r="D280" t="s">
        <v>451</v>
      </c>
      <c r="E280" s="1" t="s">
        <v>410</v>
      </c>
      <c r="F280" s="1" t="s">
        <v>465</v>
      </c>
      <c r="G280" s="7">
        <v>22254</v>
      </c>
      <c r="H280" s="7">
        <v>41374</v>
      </c>
      <c r="I280" s="1" t="s">
        <v>1081</v>
      </c>
      <c r="J280" s="47">
        <v>3</v>
      </c>
      <c r="K280" s="47">
        <v>1</v>
      </c>
      <c r="L280" s="49" t="s">
        <v>1422</v>
      </c>
      <c r="M280" s="6" t="s">
        <v>1281</v>
      </c>
      <c r="N280" s="6" t="s">
        <v>1405</v>
      </c>
      <c r="O280" s="6" t="s">
        <v>1444</v>
      </c>
      <c r="P280" s="12" t="s">
        <v>1078</v>
      </c>
      <c r="Q280" s="15" t="str">
        <f>VLOOKUP(P280,functions!$A$2:$H$69,3,FALSE)</f>
        <v>Receptionist</v>
      </c>
      <c r="R280" s="15"/>
      <c r="S280" s="17">
        <f>VLOOKUP(P280,functions!$A$2:$H$69,8,FALSE)</f>
        <v>2</v>
      </c>
      <c r="T280" s="17">
        <f t="shared" ca="1" si="44"/>
        <v>5</v>
      </c>
      <c r="U280" s="18">
        <f ca="1">VLOOKUP(T280,'salary scales'!$A$1:$F$10,S280+1,FALSE)</f>
        <v>1899.07</v>
      </c>
      <c r="V280" s="23">
        <f>VLOOKUP(P280,functions!$A$2:$H$69,5,FALSE)</f>
        <v>0.8</v>
      </c>
      <c r="X280" s="18">
        <f t="shared" ca="1" si="45"/>
        <v>1519.2560000000001</v>
      </c>
      <c r="Y280" s="18">
        <f t="shared" ca="1" si="46"/>
        <v>121.54048</v>
      </c>
      <c r="Z280" s="18">
        <f t="shared" ca="1" si="48"/>
        <v>995.87124999999992</v>
      </c>
      <c r="AA280" s="18">
        <f t="shared" ca="1" si="49"/>
        <v>117.74234000000001</v>
      </c>
      <c r="AB280" s="18">
        <f t="shared" ca="1" si="50"/>
        <v>25.827352000000005</v>
      </c>
      <c r="AC280" s="18">
        <f t="shared" ca="1" si="51"/>
        <v>34.031334399999999</v>
      </c>
      <c r="AD280" s="18">
        <f t="shared" ca="1" si="52"/>
        <v>70.645403999999999</v>
      </c>
      <c r="AE280" s="18">
        <f t="shared" ca="1" si="53"/>
        <v>8.203982400000001</v>
      </c>
      <c r="AF280" s="18">
        <f t="shared" ca="1" si="54"/>
        <v>63.745600000000003</v>
      </c>
      <c r="AG280">
        <f t="shared" si="47"/>
        <v>1</v>
      </c>
    </row>
    <row r="281" spans="1:33" x14ac:dyDescent="0.3">
      <c r="A281" s="2" t="s">
        <v>276</v>
      </c>
      <c r="B281" t="s">
        <v>879</v>
      </c>
      <c r="D281" t="s">
        <v>489</v>
      </c>
      <c r="E281" s="1" t="s">
        <v>410</v>
      </c>
      <c r="F281" s="1" t="s">
        <v>465</v>
      </c>
      <c r="G281" s="7">
        <v>22447</v>
      </c>
      <c r="H281" s="7">
        <v>41470</v>
      </c>
      <c r="I281" s="1" t="s">
        <v>1081</v>
      </c>
      <c r="M281" s="6" t="s">
        <v>1281</v>
      </c>
      <c r="N281" s="6" t="s">
        <v>1334</v>
      </c>
      <c r="O281" s="6" t="s">
        <v>1277</v>
      </c>
      <c r="P281" s="12" t="s">
        <v>1028</v>
      </c>
      <c r="Q281" s="15" t="str">
        <f>VLOOKUP(P281,functions!$A$2:$H$69,3,FALSE)</f>
        <v>Purchaser machines</v>
      </c>
      <c r="R281" s="15"/>
      <c r="S281" s="17">
        <f>VLOOKUP(P281,functions!$A$2:$H$69,8,FALSE)</f>
        <v>2</v>
      </c>
      <c r="T281" s="17">
        <f t="shared" ca="1" si="44"/>
        <v>5</v>
      </c>
      <c r="U281" s="18">
        <f ca="1">VLOOKUP(T281,'salary scales'!$A$1:$F$10,S281+1,FALSE)</f>
        <v>1899.07</v>
      </c>
      <c r="V281" s="23">
        <f>VLOOKUP(P281,functions!$A$2:$H$69,5,FALSE)</f>
        <v>1</v>
      </c>
      <c r="X281" s="18">
        <f t="shared" ca="1" si="45"/>
        <v>1899.07</v>
      </c>
      <c r="Y281" s="18">
        <f t="shared" ca="1" si="46"/>
        <v>151.9256</v>
      </c>
      <c r="Z281" s="18">
        <f t="shared" ca="1" si="48"/>
        <v>995.87124999999992</v>
      </c>
      <c r="AA281" s="18">
        <f t="shared" ca="1" si="49"/>
        <v>147.17792499999999</v>
      </c>
      <c r="AB281" s="18">
        <f t="shared" ca="1" si="50"/>
        <v>32.284190000000002</v>
      </c>
      <c r="AC281" s="18">
        <f t="shared" ca="1" si="51"/>
        <v>42.539167999999997</v>
      </c>
      <c r="AD281" s="18">
        <f t="shared" ca="1" si="52"/>
        <v>88.306754999999995</v>
      </c>
      <c r="AE281" s="18">
        <f t="shared" ca="1" si="53"/>
        <v>10.254977999999999</v>
      </c>
      <c r="AF281" s="18">
        <f t="shared" ca="1" si="54"/>
        <v>79.682000000000002</v>
      </c>
      <c r="AG281">
        <f t="shared" si="47"/>
        <v>1</v>
      </c>
    </row>
    <row r="282" spans="1:33" x14ac:dyDescent="0.3">
      <c r="A282" s="2" t="s">
        <v>277</v>
      </c>
      <c r="B282" t="s">
        <v>877</v>
      </c>
      <c r="D282" t="s">
        <v>597</v>
      </c>
      <c r="E282" s="1" t="s">
        <v>410</v>
      </c>
      <c r="F282" s="1" t="s">
        <v>465</v>
      </c>
      <c r="G282" s="7">
        <v>25589</v>
      </c>
      <c r="H282" s="7">
        <v>40767</v>
      </c>
      <c r="I282" s="1" t="s">
        <v>1081</v>
      </c>
      <c r="J282" s="47">
        <v>27</v>
      </c>
      <c r="K282" s="47">
        <v>2</v>
      </c>
      <c r="L282" s="49" t="s">
        <v>1291</v>
      </c>
      <c r="M282" s="6" t="s">
        <v>1281</v>
      </c>
      <c r="N282" s="6" t="s">
        <v>1435</v>
      </c>
      <c r="O282" s="6" t="s">
        <v>1466</v>
      </c>
      <c r="P282" s="12" t="s">
        <v>1053</v>
      </c>
      <c r="Q282" s="15" t="str">
        <f>VLOOKUP(P282,functions!$A$2:$H$69,3,FALSE)</f>
        <v>Production worker</v>
      </c>
      <c r="R282" s="15"/>
      <c r="S282" s="17">
        <f>VLOOKUP(P282,functions!$A$2:$H$69,8,FALSE)</f>
        <v>2</v>
      </c>
      <c r="T282" s="17">
        <f t="shared" ca="1" si="44"/>
        <v>7</v>
      </c>
      <c r="U282" s="18">
        <f ca="1">VLOOKUP(T282,'salary scales'!$A$1:$F$10,S282+1,FALSE)</f>
        <v>1939.17</v>
      </c>
      <c r="V282" s="23">
        <f>VLOOKUP(P282,functions!$A$2:$H$69,5,FALSE)</f>
        <v>1.00064</v>
      </c>
      <c r="X282" s="18">
        <f t="shared" ca="1" si="45"/>
        <v>1940.4110688000001</v>
      </c>
      <c r="Y282" s="18">
        <f t="shared" ca="1" si="46"/>
        <v>155.232885504</v>
      </c>
      <c r="Z282" s="18">
        <f t="shared" ca="1" si="48"/>
        <v>995.87124999999992</v>
      </c>
      <c r="AA282" s="18">
        <f t="shared" ca="1" si="49"/>
        <v>150.38185783200001</v>
      </c>
      <c r="AB282" s="18">
        <f t="shared" ca="1" si="50"/>
        <v>32.986988169600004</v>
      </c>
      <c r="AC282" s="18">
        <f t="shared" ca="1" si="51"/>
        <v>43.465207941119999</v>
      </c>
      <c r="AD282" s="18">
        <f t="shared" ca="1" si="52"/>
        <v>90.229114699199997</v>
      </c>
      <c r="AE282" s="18">
        <f t="shared" ca="1" si="53"/>
        <v>10.478219771520001</v>
      </c>
      <c r="AF282" s="18">
        <f t="shared" ca="1" si="54"/>
        <v>83.745562880000023</v>
      </c>
      <c r="AG282" t="str">
        <f t="shared" si="47"/>
        <v/>
      </c>
    </row>
    <row r="283" spans="1:33" x14ac:dyDescent="0.3">
      <c r="A283" s="2" t="s">
        <v>278</v>
      </c>
      <c r="B283" t="s">
        <v>877</v>
      </c>
      <c r="D283" t="s">
        <v>489</v>
      </c>
      <c r="E283" s="1" t="s">
        <v>410</v>
      </c>
      <c r="F283" s="1" t="s">
        <v>465</v>
      </c>
      <c r="G283" s="7">
        <v>30061</v>
      </c>
      <c r="H283" s="7">
        <v>39976</v>
      </c>
      <c r="I283" s="1" t="s">
        <v>1081</v>
      </c>
      <c r="M283" s="6" t="s">
        <v>1283</v>
      </c>
      <c r="N283" s="6" t="s">
        <v>1440</v>
      </c>
      <c r="O283" s="6" t="s">
        <v>1466</v>
      </c>
      <c r="P283" s="12" t="s">
        <v>1053</v>
      </c>
      <c r="Q283" s="15" t="str">
        <f>VLOOKUP(P283,functions!$A$2:$H$69,3,FALSE)</f>
        <v>Production worker</v>
      </c>
      <c r="R283" s="15" t="s">
        <v>1082</v>
      </c>
      <c r="S283" s="17">
        <f>VLOOKUP(P283,functions!$A$2:$H$69,8,FALSE)</f>
        <v>2</v>
      </c>
      <c r="T283" s="17">
        <f t="shared" ca="1" si="44"/>
        <v>9</v>
      </c>
      <c r="U283" s="18">
        <f ca="1">VLOOKUP(T283,'salary scales'!$A$1:$F$10,S283+1,FALSE)</f>
        <v>1939.17</v>
      </c>
      <c r="V283" s="23">
        <f>VLOOKUP(P283,functions!$A$2:$H$69,5,FALSE)</f>
        <v>1.00064</v>
      </c>
      <c r="X283" s="18">
        <f t="shared" ca="1" si="45"/>
        <v>1940.4110688000001</v>
      </c>
      <c r="Y283" s="18">
        <f t="shared" ca="1" si="46"/>
        <v>155.232885504</v>
      </c>
      <c r="Z283" s="18">
        <f t="shared" ca="1" si="48"/>
        <v>995.87124999999992</v>
      </c>
      <c r="AA283" s="18">
        <f t="shared" ca="1" si="49"/>
        <v>150.38185783200001</v>
      </c>
      <c r="AB283" s="18">
        <f t="shared" ca="1" si="50"/>
        <v>32.986988169600004</v>
      </c>
      <c r="AC283" s="18">
        <f t="shared" ca="1" si="51"/>
        <v>43.465207941119999</v>
      </c>
      <c r="AD283" s="18">
        <f t="shared" ca="1" si="52"/>
        <v>90.229114699199997</v>
      </c>
      <c r="AE283" s="18">
        <f t="shared" ca="1" si="53"/>
        <v>10.478219771520001</v>
      </c>
      <c r="AF283" s="18">
        <f t="shared" ca="1" si="54"/>
        <v>83.745562880000023</v>
      </c>
      <c r="AG283" t="str">
        <f t="shared" si="47"/>
        <v/>
      </c>
    </row>
    <row r="284" spans="1:33" x14ac:dyDescent="0.3">
      <c r="A284" s="2" t="s">
        <v>279</v>
      </c>
      <c r="B284" t="s">
        <v>877</v>
      </c>
      <c r="D284" t="s">
        <v>490</v>
      </c>
      <c r="E284" s="1" t="s">
        <v>410</v>
      </c>
      <c r="F284" s="1" t="s">
        <v>465</v>
      </c>
      <c r="G284" s="7">
        <v>30985</v>
      </c>
      <c r="H284" s="7">
        <v>41067</v>
      </c>
      <c r="I284" s="1" t="s">
        <v>1081</v>
      </c>
      <c r="M284" s="6" t="s">
        <v>1281</v>
      </c>
      <c r="N284" s="6" t="s">
        <v>1278</v>
      </c>
      <c r="O284" s="6" t="s">
        <v>1278</v>
      </c>
      <c r="P284" s="12" t="s">
        <v>1039</v>
      </c>
      <c r="Q284" s="15" t="str">
        <f>VLOOKUP(P284,functions!$A$2:$H$69,3,FALSE)</f>
        <v>Assistant laboratory tecnician</v>
      </c>
      <c r="R284" s="15"/>
      <c r="S284" s="17">
        <f>VLOOKUP(P284,functions!$A$2:$H$69,8,FALSE)</f>
        <v>2</v>
      </c>
      <c r="T284" s="17">
        <f t="shared" ca="1" si="44"/>
        <v>6</v>
      </c>
      <c r="U284" s="18">
        <f ca="1">VLOOKUP(T284,'salary scales'!$A$1:$F$10,S284+1,FALSE)</f>
        <v>1939.17</v>
      </c>
      <c r="V284" s="23">
        <f>VLOOKUP(P284,functions!$A$2:$H$69,5,FALSE)</f>
        <v>0.6</v>
      </c>
      <c r="X284" s="18">
        <f t="shared" ca="1" si="45"/>
        <v>1163.502</v>
      </c>
      <c r="Y284" s="18">
        <f t="shared" ca="1" si="46"/>
        <v>93.080159999999992</v>
      </c>
      <c r="Z284" s="18">
        <f t="shared" ca="1" si="48"/>
        <v>995.87124999999992</v>
      </c>
      <c r="AA284" s="18">
        <f t="shared" ca="1" si="49"/>
        <v>90.171404999999993</v>
      </c>
      <c r="AB284" s="18">
        <f t="shared" ca="1" si="50"/>
        <v>19.779534000000002</v>
      </c>
      <c r="AC284" s="18">
        <f t="shared" ca="1" si="51"/>
        <v>26.062444799999998</v>
      </c>
      <c r="AD284" s="18">
        <f t="shared" ca="1" si="52"/>
        <v>54.102843</v>
      </c>
      <c r="AE284" s="18">
        <f t="shared" ca="1" si="53"/>
        <v>6.2829107999999998</v>
      </c>
      <c r="AF284" s="18">
        <f t="shared" ca="1" si="54"/>
        <v>50.215199999999996</v>
      </c>
      <c r="AG284" t="str">
        <f t="shared" si="47"/>
        <v/>
      </c>
    </row>
    <row r="285" spans="1:33" x14ac:dyDescent="0.3">
      <c r="A285" s="2" t="s">
        <v>280</v>
      </c>
      <c r="B285" t="s">
        <v>914</v>
      </c>
      <c r="D285" t="s">
        <v>451</v>
      </c>
      <c r="E285" s="1" t="s">
        <v>410</v>
      </c>
      <c r="F285" s="1" t="s">
        <v>465</v>
      </c>
      <c r="G285" s="7">
        <v>26766</v>
      </c>
      <c r="H285" s="7">
        <v>41542</v>
      </c>
      <c r="I285" s="1" t="s">
        <v>1081</v>
      </c>
      <c r="J285" s="47">
        <v>3</v>
      </c>
      <c r="K285" s="47">
        <v>1</v>
      </c>
      <c r="L285" s="49" t="s">
        <v>1422</v>
      </c>
      <c r="M285" s="6" t="s">
        <v>1281</v>
      </c>
      <c r="N285" s="6" t="s">
        <v>1435</v>
      </c>
      <c r="O285" s="6" t="s">
        <v>1443</v>
      </c>
      <c r="P285" s="12" t="s">
        <v>1053</v>
      </c>
      <c r="Q285" s="15" t="str">
        <f>VLOOKUP(P285,functions!$A$2:$H$69,3,FALSE)</f>
        <v>Production worker</v>
      </c>
      <c r="R285" s="15"/>
      <c r="S285" s="17">
        <f>VLOOKUP(P285,functions!$A$2:$H$69,8,FALSE)</f>
        <v>2</v>
      </c>
      <c r="T285" s="17">
        <f t="shared" ca="1" si="44"/>
        <v>5</v>
      </c>
      <c r="U285" s="18">
        <f ca="1">VLOOKUP(T285,'salary scales'!$A$1:$F$10,S285+1,FALSE)</f>
        <v>1899.07</v>
      </c>
      <c r="V285" s="23">
        <f>VLOOKUP(P285,functions!$A$2:$H$69,5,FALSE)</f>
        <v>1.00064</v>
      </c>
      <c r="X285" s="18">
        <f t="shared" ca="1" si="45"/>
        <v>1900.2854047999999</v>
      </c>
      <c r="Y285" s="18">
        <f t="shared" ca="1" si="46"/>
        <v>152.022832384</v>
      </c>
      <c r="Z285" s="18">
        <f t="shared" ca="1" si="48"/>
        <v>995.87124999999992</v>
      </c>
      <c r="AA285" s="18">
        <f t="shared" ca="1" si="49"/>
        <v>147.27211887199999</v>
      </c>
      <c r="AB285" s="18">
        <f t="shared" ca="1" si="50"/>
        <v>32.304851881600001</v>
      </c>
      <c r="AC285" s="18">
        <f t="shared" ca="1" si="51"/>
        <v>42.566393067519996</v>
      </c>
      <c r="AD285" s="18">
        <f t="shared" ca="1" si="52"/>
        <v>88.363271323199996</v>
      </c>
      <c r="AE285" s="18">
        <f t="shared" ca="1" si="53"/>
        <v>10.261541185920001</v>
      </c>
      <c r="AF285" s="18">
        <f t="shared" ca="1" si="54"/>
        <v>79.732996479999997</v>
      </c>
      <c r="AG285" t="str">
        <f t="shared" si="47"/>
        <v/>
      </c>
    </row>
    <row r="286" spans="1:33" x14ac:dyDescent="0.3">
      <c r="A286" s="2" t="s">
        <v>281</v>
      </c>
      <c r="B286" t="s">
        <v>915</v>
      </c>
      <c r="C286" t="s">
        <v>743</v>
      </c>
      <c r="D286" t="s">
        <v>451</v>
      </c>
      <c r="E286" s="1" t="s">
        <v>410</v>
      </c>
      <c r="F286" s="1" t="s">
        <v>465</v>
      </c>
      <c r="G286" s="7">
        <v>30790</v>
      </c>
      <c r="H286" s="7">
        <v>40929</v>
      </c>
      <c r="I286" s="1" t="s">
        <v>1081</v>
      </c>
      <c r="J286" s="47">
        <v>8</v>
      </c>
      <c r="K286" s="47">
        <v>4</v>
      </c>
      <c r="L286" s="49" t="s">
        <v>1291</v>
      </c>
      <c r="M286" s="6" t="s">
        <v>1281</v>
      </c>
      <c r="N286" s="6" t="s">
        <v>1403</v>
      </c>
      <c r="O286" s="6" t="s">
        <v>1442</v>
      </c>
      <c r="P286" s="12" t="s">
        <v>1009</v>
      </c>
      <c r="Q286" s="15" t="str">
        <f>VLOOKUP(P286,functions!$A$2:$H$69,3,FALSE)</f>
        <v>Head of Finance</v>
      </c>
      <c r="R286" s="15"/>
      <c r="S286" s="17">
        <f>VLOOKUP(P286,functions!$A$2:$H$69,8,FALSE)</f>
        <v>4</v>
      </c>
      <c r="T286" s="17">
        <f t="shared" ca="1" si="44"/>
        <v>6</v>
      </c>
      <c r="U286" s="18">
        <f ca="1">VLOOKUP(T286,'salary scales'!$A$1:$F$10,S286+1,FALSE)</f>
        <v>2113</v>
      </c>
      <c r="V286" s="23">
        <f>VLOOKUP(P286,functions!$A$2:$H$69,5,FALSE)</f>
        <v>1</v>
      </c>
      <c r="X286" s="18">
        <f t="shared" ca="1" si="45"/>
        <v>2113</v>
      </c>
      <c r="Y286" s="18">
        <f t="shared" ca="1" si="46"/>
        <v>169.04</v>
      </c>
      <c r="Z286" s="18">
        <f t="shared" ca="1" si="48"/>
        <v>995.87124999999992</v>
      </c>
      <c r="AA286" s="18">
        <f t="shared" ca="1" si="49"/>
        <v>163.75749999999999</v>
      </c>
      <c r="AB286" s="18">
        <f t="shared" ca="1" si="50"/>
        <v>35.920999999999999</v>
      </c>
      <c r="AC286" s="18">
        <f t="shared" ca="1" si="51"/>
        <v>47.331200000000003</v>
      </c>
      <c r="AD286" s="18">
        <f t="shared" ca="1" si="52"/>
        <v>98.254499999999993</v>
      </c>
      <c r="AE286" s="18">
        <f t="shared" ca="1" si="53"/>
        <v>11.410200000000001</v>
      </c>
      <c r="AF286" s="18">
        <f t="shared" ca="1" si="54"/>
        <v>101.075</v>
      </c>
      <c r="AG286" t="str">
        <f t="shared" si="47"/>
        <v/>
      </c>
    </row>
    <row r="287" spans="1:33" x14ac:dyDescent="0.3">
      <c r="A287" s="2" t="s">
        <v>282</v>
      </c>
      <c r="B287" t="s">
        <v>916</v>
      </c>
      <c r="D287" t="s">
        <v>451</v>
      </c>
      <c r="E287" s="1" t="s">
        <v>410</v>
      </c>
      <c r="F287" s="1" t="s">
        <v>465</v>
      </c>
      <c r="G287" s="7">
        <v>31563</v>
      </c>
      <c r="H287" s="7">
        <v>41521</v>
      </c>
      <c r="I287" s="1" t="s">
        <v>1081</v>
      </c>
      <c r="J287" s="47">
        <v>3</v>
      </c>
      <c r="K287" s="47">
        <v>1</v>
      </c>
      <c r="L287" s="49" t="s">
        <v>1424</v>
      </c>
      <c r="M287" s="6" t="s">
        <v>1281</v>
      </c>
      <c r="N287" s="6" t="s">
        <v>1335</v>
      </c>
      <c r="O287" s="6" t="s">
        <v>1453</v>
      </c>
      <c r="P287" s="12" t="s">
        <v>1018</v>
      </c>
      <c r="Q287" s="15" t="str">
        <f>VLOOKUP(P287,functions!$A$2:$H$69,3,FALSE)</f>
        <v>Sales team leader field service</v>
      </c>
      <c r="R287" s="15"/>
      <c r="S287" s="17">
        <f>VLOOKUP(P287,functions!$A$2:$H$69,8,FALSE)</f>
        <v>4</v>
      </c>
      <c r="T287" s="17">
        <f t="shared" ca="1" si="44"/>
        <v>5</v>
      </c>
      <c r="U287" s="18">
        <f ca="1">VLOOKUP(T287,'salary scales'!$A$1:$F$10,S287+1,FALSE)</f>
        <v>2058.04</v>
      </c>
      <c r="V287" s="23">
        <f>VLOOKUP(P287,functions!$A$2:$H$69,5,FALSE)</f>
        <v>1</v>
      </c>
      <c r="X287" s="18">
        <f t="shared" ca="1" si="45"/>
        <v>2058.04</v>
      </c>
      <c r="Y287" s="18">
        <f t="shared" ca="1" si="46"/>
        <v>164.64320000000001</v>
      </c>
      <c r="Z287" s="18">
        <f t="shared" ca="1" si="48"/>
        <v>995.87124999999992</v>
      </c>
      <c r="AA287" s="18">
        <f t="shared" ca="1" si="49"/>
        <v>159.49809999999999</v>
      </c>
      <c r="AB287" s="18">
        <f t="shared" ca="1" si="50"/>
        <v>34.98668</v>
      </c>
      <c r="AC287" s="18">
        <f t="shared" ca="1" si="51"/>
        <v>46.100096000000001</v>
      </c>
      <c r="AD287" s="18">
        <f t="shared" ca="1" si="52"/>
        <v>95.698859999999996</v>
      </c>
      <c r="AE287" s="18">
        <f t="shared" ca="1" si="53"/>
        <v>11.113416000000001</v>
      </c>
      <c r="AF287" s="18">
        <f t="shared" ca="1" si="54"/>
        <v>95.579000000000008</v>
      </c>
      <c r="AG287" t="str">
        <f t="shared" si="47"/>
        <v/>
      </c>
    </row>
    <row r="288" spans="1:33" x14ac:dyDescent="0.3">
      <c r="A288" s="2" t="s">
        <v>283</v>
      </c>
      <c r="B288" t="s">
        <v>916</v>
      </c>
      <c r="D288" t="s">
        <v>451</v>
      </c>
      <c r="E288" s="1" t="s">
        <v>410</v>
      </c>
      <c r="F288" s="1" t="s">
        <v>465</v>
      </c>
      <c r="G288" s="7">
        <v>32679</v>
      </c>
      <c r="H288" s="7">
        <v>41014</v>
      </c>
      <c r="I288" s="1" t="s">
        <v>1081</v>
      </c>
      <c r="M288" s="6" t="s">
        <v>1281</v>
      </c>
      <c r="N288" s="6" t="s">
        <v>1435</v>
      </c>
      <c r="O288" s="6" t="s">
        <v>1446</v>
      </c>
      <c r="P288" s="12" t="s">
        <v>1054</v>
      </c>
      <c r="Q288" s="15" t="str">
        <f>VLOOKUP(P288,functions!$A$2:$H$69,3,FALSE)</f>
        <v>Production assistant</v>
      </c>
      <c r="R288" s="15"/>
      <c r="S288" s="17">
        <f>VLOOKUP(P288,functions!$A$2:$H$69,8,FALSE)</f>
        <v>1</v>
      </c>
      <c r="T288" s="17">
        <f t="shared" ca="1" si="44"/>
        <v>6</v>
      </c>
      <c r="U288" s="18">
        <f ca="1">VLOOKUP(T288,'salary scales'!$A$1:$F$10,S288+1,FALSE)</f>
        <v>1861.13</v>
      </c>
      <c r="V288" s="23">
        <f>VLOOKUP(P288,functions!$A$2:$H$69,5,FALSE)</f>
        <v>1.00064</v>
      </c>
      <c r="X288" s="18">
        <f t="shared" ca="1" si="45"/>
        <v>1862.3211232000001</v>
      </c>
      <c r="Y288" s="18">
        <f t="shared" ca="1" si="46"/>
        <v>148.98568985600002</v>
      </c>
      <c r="Z288" s="18">
        <f t="shared" ca="1" si="48"/>
        <v>995.87124999999992</v>
      </c>
      <c r="AA288" s="18">
        <f t="shared" ca="1" si="49"/>
        <v>144.32988704800002</v>
      </c>
      <c r="AB288" s="18">
        <f t="shared" ca="1" si="50"/>
        <v>31.659459094400002</v>
      </c>
      <c r="AC288" s="18">
        <f t="shared" ca="1" si="51"/>
        <v>41.715993159680004</v>
      </c>
      <c r="AD288" s="18">
        <f t="shared" ca="1" si="52"/>
        <v>86.597932228800005</v>
      </c>
      <c r="AE288" s="18">
        <f t="shared" ca="1" si="53"/>
        <v>10.056534065280001</v>
      </c>
      <c r="AF288" s="18">
        <f t="shared" ca="1" si="54"/>
        <v>75.936568320000021</v>
      </c>
      <c r="AG288" t="str">
        <f t="shared" si="47"/>
        <v/>
      </c>
    </row>
    <row r="289" spans="1:33" x14ac:dyDescent="0.3">
      <c r="A289" s="2" t="s">
        <v>284</v>
      </c>
      <c r="B289" t="s">
        <v>881</v>
      </c>
      <c r="D289" t="s">
        <v>492</v>
      </c>
      <c r="E289" s="1" t="s">
        <v>410</v>
      </c>
      <c r="F289" s="1" t="s">
        <v>465</v>
      </c>
      <c r="G289" s="7">
        <v>32095</v>
      </c>
      <c r="H289" s="7">
        <v>41320</v>
      </c>
      <c r="I289" s="1" t="s">
        <v>1081</v>
      </c>
      <c r="J289" s="47">
        <v>2</v>
      </c>
      <c r="K289" s="47">
        <v>1</v>
      </c>
      <c r="L289" s="49" t="s">
        <v>1422</v>
      </c>
      <c r="M289" s="6" t="s">
        <v>1281</v>
      </c>
      <c r="N289" s="6" t="s">
        <v>1405</v>
      </c>
      <c r="O289" s="6" t="s">
        <v>1280</v>
      </c>
      <c r="P289" s="12" t="s">
        <v>1087</v>
      </c>
      <c r="Q289" s="15" t="str">
        <f>VLOOKUP(P289,functions!$A$2:$H$69,3,FALSE)</f>
        <v>Fleet manager</v>
      </c>
      <c r="R289" s="15"/>
      <c r="S289" s="17">
        <f>VLOOKUP(P289,functions!$A$2:$H$69,8,FALSE)</f>
        <v>3</v>
      </c>
      <c r="T289" s="17">
        <f t="shared" ca="1" si="44"/>
        <v>5</v>
      </c>
      <c r="U289" s="18">
        <f ca="1">VLOOKUP(T289,'salary scales'!$A$1:$F$10,S289+1,FALSE)</f>
        <v>1975.67</v>
      </c>
      <c r="V289" s="23">
        <f>VLOOKUP(P289,functions!$A$2:$H$69,5,FALSE)</f>
        <v>0.8</v>
      </c>
      <c r="X289" s="18">
        <f t="shared" ca="1" si="45"/>
        <v>1580.5360000000001</v>
      </c>
      <c r="Y289" s="18">
        <f t="shared" ca="1" si="46"/>
        <v>126.44288</v>
      </c>
      <c r="Z289" s="18">
        <f t="shared" ca="1" si="48"/>
        <v>995.87124999999992</v>
      </c>
      <c r="AA289" s="18">
        <f t="shared" ca="1" si="49"/>
        <v>122.49154</v>
      </c>
      <c r="AB289" s="18">
        <f t="shared" ca="1" si="50"/>
        <v>26.869112000000001</v>
      </c>
      <c r="AC289" s="18">
        <f t="shared" ca="1" si="51"/>
        <v>35.4040064</v>
      </c>
      <c r="AD289" s="18">
        <f t="shared" ca="1" si="52"/>
        <v>73.494923999999997</v>
      </c>
      <c r="AE289" s="18">
        <f t="shared" ca="1" si="53"/>
        <v>8.5348944000000007</v>
      </c>
      <c r="AF289" s="18">
        <f t="shared" ca="1" si="54"/>
        <v>69.873599999999996</v>
      </c>
      <c r="AG289" t="str">
        <f t="shared" si="47"/>
        <v/>
      </c>
    </row>
    <row r="290" spans="1:33" x14ac:dyDescent="0.3">
      <c r="A290" s="2" t="s">
        <v>285</v>
      </c>
      <c r="B290" t="s">
        <v>881</v>
      </c>
      <c r="D290" t="s">
        <v>601</v>
      </c>
      <c r="E290" s="1" t="s">
        <v>410</v>
      </c>
      <c r="F290" s="1" t="s">
        <v>465</v>
      </c>
      <c r="G290" s="7">
        <v>21624</v>
      </c>
      <c r="H290" s="7">
        <v>41119</v>
      </c>
      <c r="I290" s="1" t="s">
        <v>1081</v>
      </c>
      <c r="M290" s="6" t="s">
        <v>1281</v>
      </c>
      <c r="N290" s="6" t="s">
        <v>1334</v>
      </c>
      <c r="O290" s="6" t="s">
        <v>1452</v>
      </c>
      <c r="P290" s="12" t="s">
        <v>1027</v>
      </c>
      <c r="Q290" s="15" t="str">
        <f>VLOOKUP(P290,functions!$A$2:$H$69,3,FALSE)</f>
        <v>Purchaser raw materials</v>
      </c>
      <c r="R290" s="15"/>
      <c r="S290" s="17">
        <f>VLOOKUP(P290,functions!$A$2:$H$69,8,FALSE)</f>
        <v>2</v>
      </c>
      <c r="T290" s="17">
        <f t="shared" ca="1" si="44"/>
        <v>6</v>
      </c>
      <c r="U290" s="18">
        <f ca="1">VLOOKUP(T290,'salary scales'!$A$1:$F$10,S290+1,FALSE)</f>
        <v>1939.17</v>
      </c>
      <c r="V290" s="23">
        <f>VLOOKUP(P290,functions!$A$2:$H$69,5,FALSE)</f>
        <v>1</v>
      </c>
      <c r="X290" s="18">
        <f t="shared" ca="1" si="45"/>
        <v>1939.17</v>
      </c>
      <c r="Y290" s="18">
        <f t="shared" ca="1" si="46"/>
        <v>155.1336</v>
      </c>
      <c r="Z290" s="18">
        <f t="shared" ca="1" si="48"/>
        <v>995.87124999999992</v>
      </c>
      <c r="AA290" s="18">
        <f t="shared" ca="1" si="49"/>
        <v>150.285675</v>
      </c>
      <c r="AB290" s="18">
        <f t="shared" ca="1" si="50"/>
        <v>32.965890000000002</v>
      </c>
      <c r="AC290" s="18">
        <f t="shared" ca="1" si="51"/>
        <v>43.437407999999998</v>
      </c>
      <c r="AD290" s="18">
        <f t="shared" ca="1" si="52"/>
        <v>90.171405000000007</v>
      </c>
      <c r="AE290" s="18">
        <f t="shared" ca="1" si="53"/>
        <v>10.471518000000001</v>
      </c>
      <c r="AF290" s="18">
        <f t="shared" ca="1" si="54"/>
        <v>83.692000000000007</v>
      </c>
      <c r="AG290" t="str">
        <f t="shared" si="47"/>
        <v/>
      </c>
    </row>
    <row r="291" spans="1:33" x14ac:dyDescent="0.3">
      <c r="A291" s="2" t="s">
        <v>286</v>
      </c>
      <c r="B291" t="s">
        <v>881</v>
      </c>
      <c r="D291" t="s">
        <v>493</v>
      </c>
      <c r="E291" s="1" t="s">
        <v>410</v>
      </c>
      <c r="F291" s="1" t="s">
        <v>465</v>
      </c>
      <c r="G291" s="7">
        <v>24790</v>
      </c>
      <c r="H291" s="7">
        <v>39315</v>
      </c>
      <c r="I291" s="1" t="s">
        <v>1081</v>
      </c>
      <c r="M291" s="6" t="s">
        <v>1281</v>
      </c>
      <c r="N291" s="6" t="s">
        <v>1403</v>
      </c>
      <c r="O291" s="6" t="s">
        <v>1288</v>
      </c>
      <c r="P291" s="12" t="s">
        <v>1013</v>
      </c>
      <c r="Q291" s="15" t="str">
        <f>VLOOKUP(P291,functions!$A$2:$H$69,3,FALSE)</f>
        <v>Head of PR</v>
      </c>
      <c r="R291" s="15"/>
      <c r="S291" s="17">
        <f>VLOOKUP(P291,functions!$A$2:$H$69,8,FALSE)</f>
        <v>5</v>
      </c>
      <c r="T291" s="17">
        <f t="shared" ca="1" si="44"/>
        <v>11</v>
      </c>
      <c r="U291" s="18" t="e">
        <f ca="1">VLOOKUP(T291,'salary scales'!$A$1:$F$10,S291+1,FALSE)</f>
        <v>#N/A</v>
      </c>
      <c r="V291" s="23">
        <f>VLOOKUP(P291,functions!$A$2:$H$69,5,FALSE)</f>
        <v>1</v>
      </c>
      <c r="X291" s="18" t="e">
        <f t="shared" ca="1" si="45"/>
        <v>#N/A</v>
      </c>
      <c r="Y291" s="18" t="e">
        <f t="shared" ca="1" si="46"/>
        <v>#N/A</v>
      </c>
      <c r="Z291" s="18" t="e">
        <f t="shared" ca="1" si="48"/>
        <v>#N/A</v>
      </c>
      <c r="AA291" s="18" t="e">
        <f t="shared" ca="1" si="49"/>
        <v>#N/A</v>
      </c>
      <c r="AB291" s="18" t="e">
        <f t="shared" ca="1" si="50"/>
        <v>#N/A</v>
      </c>
      <c r="AC291" s="18" t="e">
        <f t="shared" ca="1" si="51"/>
        <v>#N/A</v>
      </c>
      <c r="AD291" s="18" t="e">
        <f t="shared" ca="1" si="52"/>
        <v>#N/A</v>
      </c>
      <c r="AE291" s="18" t="e">
        <f t="shared" ca="1" si="53"/>
        <v>#N/A</v>
      </c>
      <c r="AF291" s="18" t="e">
        <f t="shared" ca="1" si="54"/>
        <v>#N/A</v>
      </c>
      <c r="AG291" t="str">
        <f t="shared" si="47"/>
        <v/>
      </c>
    </row>
    <row r="292" spans="1:33" x14ac:dyDescent="0.3">
      <c r="A292" s="2" t="s">
        <v>287</v>
      </c>
      <c r="B292" t="s">
        <v>883</v>
      </c>
      <c r="D292" t="s">
        <v>719</v>
      </c>
      <c r="E292" s="1" t="s">
        <v>1467</v>
      </c>
      <c r="F292" s="1" t="s">
        <v>465</v>
      </c>
      <c r="G292" s="7">
        <v>31399</v>
      </c>
      <c r="H292" s="7">
        <v>41123</v>
      </c>
      <c r="I292" s="1" t="s">
        <v>1081</v>
      </c>
      <c r="M292" s="6" t="s">
        <v>1283</v>
      </c>
      <c r="N292" s="6" t="s">
        <v>1405</v>
      </c>
      <c r="O292" s="6" t="s">
        <v>1444</v>
      </c>
      <c r="P292" s="12" t="s">
        <v>1078</v>
      </c>
      <c r="Q292" s="15" t="str">
        <f>VLOOKUP(P292,functions!$A$2:$H$69,3,FALSE)</f>
        <v>Receptionist</v>
      </c>
      <c r="R292" s="15"/>
      <c r="S292" s="17">
        <f>VLOOKUP(P292,functions!$A$2:$H$69,8,FALSE)</f>
        <v>2</v>
      </c>
      <c r="T292" s="17">
        <f t="shared" ca="1" si="44"/>
        <v>6</v>
      </c>
      <c r="U292" s="18">
        <f ca="1">VLOOKUP(T292,'salary scales'!$A$1:$F$10,S292+1,FALSE)</f>
        <v>1939.17</v>
      </c>
      <c r="V292" s="23">
        <f>VLOOKUP(P292,functions!$A$2:$H$69,5,FALSE)</f>
        <v>0.8</v>
      </c>
      <c r="X292" s="18">
        <f t="shared" ca="1" si="45"/>
        <v>1551.3360000000002</v>
      </c>
      <c r="Y292" s="18">
        <f t="shared" ca="1" si="46"/>
        <v>124.10688000000002</v>
      </c>
      <c r="Z292" s="18">
        <f t="shared" ca="1" si="48"/>
        <v>995.87124999999992</v>
      </c>
      <c r="AA292" s="18">
        <f t="shared" ca="1" si="49"/>
        <v>120.22854000000002</v>
      </c>
      <c r="AB292" s="18">
        <f t="shared" ca="1" si="50"/>
        <v>26.372712000000007</v>
      </c>
      <c r="AC292" s="18">
        <f t="shared" ca="1" si="51"/>
        <v>34.749926400000007</v>
      </c>
      <c r="AD292" s="18">
        <f t="shared" ca="1" si="52"/>
        <v>72.137124000000014</v>
      </c>
      <c r="AE292" s="18">
        <f t="shared" ca="1" si="53"/>
        <v>8.3772144000000015</v>
      </c>
      <c r="AF292" s="18">
        <f t="shared" ca="1" si="54"/>
        <v>66.953600000000023</v>
      </c>
      <c r="AG292" t="str">
        <f t="shared" si="47"/>
        <v/>
      </c>
    </row>
    <row r="293" spans="1:33" x14ac:dyDescent="0.3">
      <c r="A293" s="2" t="s">
        <v>288</v>
      </c>
      <c r="B293" t="s">
        <v>883</v>
      </c>
      <c r="D293" t="s">
        <v>442</v>
      </c>
      <c r="E293" s="1" t="s">
        <v>410</v>
      </c>
      <c r="F293" s="1" t="s">
        <v>465</v>
      </c>
      <c r="G293" s="7">
        <v>20792</v>
      </c>
      <c r="H293" s="7">
        <v>39798</v>
      </c>
      <c r="I293" s="1" t="s">
        <v>1081</v>
      </c>
      <c r="J293" s="47">
        <v>6</v>
      </c>
      <c r="K293" s="47">
        <v>4</v>
      </c>
      <c r="L293" s="49" t="s">
        <v>1424</v>
      </c>
      <c r="M293" s="6" t="s">
        <v>1281</v>
      </c>
      <c r="N293" s="6" t="s">
        <v>1435</v>
      </c>
      <c r="O293" s="6" t="s">
        <v>1466</v>
      </c>
      <c r="P293" s="12" t="s">
        <v>1053</v>
      </c>
      <c r="Q293" s="15" t="str">
        <f>VLOOKUP(P293,functions!$A$2:$H$69,3,FALSE)</f>
        <v>Production worker</v>
      </c>
      <c r="R293" s="15"/>
      <c r="S293" s="17">
        <f>VLOOKUP(P293,functions!$A$2:$H$69,8,FALSE)</f>
        <v>2</v>
      </c>
      <c r="T293" s="17">
        <f t="shared" ca="1" si="44"/>
        <v>10</v>
      </c>
      <c r="U293" s="18" t="e">
        <f ca="1">VLOOKUP(T293,'salary scales'!$A$1:$F$10,S293+1,FALSE)</f>
        <v>#N/A</v>
      </c>
      <c r="V293" s="23">
        <f>VLOOKUP(P293,functions!$A$2:$H$69,5,FALSE)</f>
        <v>1.00064</v>
      </c>
      <c r="X293" s="18" t="e">
        <f t="shared" ca="1" si="45"/>
        <v>#N/A</v>
      </c>
      <c r="Y293" s="18" t="e">
        <f t="shared" ca="1" si="46"/>
        <v>#N/A</v>
      </c>
      <c r="Z293" s="18" t="e">
        <f t="shared" ca="1" si="48"/>
        <v>#N/A</v>
      </c>
      <c r="AA293" s="18" t="e">
        <f t="shared" ca="1" si="49"/>
        <v>#N/A</v>
      </c>
      <c r="AB293" s="18" t="e">
        <f t="shared" ca="1" si="50"/>
        <v>#N/A</v>
      </c>
      <c r="AC293" s="18" t="e">
        <f t="shared" ca="1" si="51"/>
        <v>#N/A</v>
      </c>
      <c r="AD293" s="18" t="e">
        <f t="shared" ca="1" si="52"/>
        <v>#N/A</v>
      </c>
      <c r="AE293" s="18" t="e">
        <f t="shared" ca="1" si="53"/>
        <v>#N/A</v>
      </c>
      <c r="AF293" s="18" t="e">
        <f t="shared" ca="1" si="54"/>
        <v>#N/A</v>
      </c>
      <c r="AG293" t="str">
        <f t="shared" si="47"/>
        <v/>
      </c>
    </row>
    <row r="294" spans="1:33" x14ac:dyDescent="0.3">
      <c r="A294" s="2" t="s">
        <v>289</v>
      </c>
      <c r="B294" t="s">
        <v>854</v>
      </c>
      <c r="D294" t="s">
        <v>710</v>
      </c>
      <c r="E294" s="1" t="s">
        <v>1467</v>
      </c>
      <c r="F294" s="1" t="s">
        <v>465</v>
      </c>
      <c r="G294" s="7">
        <v>28911</v>
      </c>
      <c r="H294" s="7">
        <v>40255</v>
      </c>
      <c r="I294" s="1" t="s">
        <v>1294</v>
      </c>
      <c r="J294" s="47">
        <v>75</v>
      </c>
      <c r="K294" s="47">
        <v>1</v>
      </c>
      <c r="L294" s="49" t="s">
        <v>1433</v>
      </c>
      <c r="M294" s="6" t="s">
        <v>1281</v>
      </c>
      <c r="N294" s="6" t="s">
        <v>1335</v>
      </c>
      <c r="O294" s="6" t="s">
        <v>1453</v>
      </c>
      <c r="P294" s="12" t="s">
        <v>1019</v>
      </c>
      <c r="Q294" s="15" t="str">
        <f>VLOOKUP(P294,functions!$A$2:$H$69,3,FALSE)</f>
        <v>Sales employee field service</v>
      </c>
      <c r="R294" s="15"/>
      <c r="S294" s="17">
        <f>VLOOKUP(P294,functions!$A$2:$H$69,8,FALSE)</f>
        <v>3</v>
      </c>
      <c r="T294" s="17">
        <f t="shared" ca="1" si="44"/>
        <v>8</v>
      </c>
      <c r="U294" s="18">
        <f ca="1">VLOOKUP(T294,'salary scales'!$A$1:$F$10,S294+1,FALSE)</f>
        <v>2124.06</v>
      </c>
      <c r="V294" s="23">
        <f>VLOOKUP(P294,functions!$A$2:$H$69,5,FALSE)</f>
        <v>1</v>
      </c>
      <c r="X294" s="18">
        <f t="shared" ca="1" si="45"/>
        <v>2124.06</v>
      </c>
      <c r="Y294" s="18">
        <f t="shared" ca="1" si="46"/>
        <v>169.9248</v>
      </c>
      <c r="Z294" s="18">
        <f t="shared" ca="1" si="48"/>
        <v>995.87124999999992</v>
      </c>
      <c r="AA294" s="18">
        <f t="shared" ca="1" si="49"/>
        <v>164.61464999999998</v>
      </c>
      <c r="AB294" s="18">
        <f t="shared" ca="1" si="50"/>
        <v>36.109020000000001</v>
      </c>
      <c r="AC294" s="18">
        <f t="shared" ca="1" si="51"/>
        <v>47.578944</v>
      </c>
      <c r="AD294" s="18">
        <f t="shared" ca="1" si="52"/>
        <v>98.768789999999996</v>
      </c>
      <c r="AE294" s="18">
        <f t="shared" ca="1" si="53"/>
        <v>11.469924000000001</v>
      </c>
      <c r="AF294" s="18">
        <f t="shared" ca="1" si="54"/>
        <v>102.181</v>
      </c>
      <c r="AG294" t="str">
        <f t="shared" si="47"/>
        <v/>
      </c>
    </row>
    <row r="295" spans="1:33" x14ac:dyDescent="0.3">
      <c r="A295" s="2" t="s">
        <v>290</v>
      </c>
      <c r="B295" t="s">
        <v>882</v>
      </c>
      <c r="D295" t="s">
        <v>602</v>
      </c>
      <c r="E295" s="1" t="s">
        <v>410</v>
      </c>
      <c r="F295" s="1" t="s">
        <v>465</v>
      </c>
      <c r="G295" s="7">
        <v>30442</v>
      </c>
      <c r="H295" s="7">
        <v>39894</v>
      </c>
      <c r="I295" s="1" t="s">
        <v>1081</v>
      </c>
      <c r="J295" s="47">
        <v>1</v>
      </c>
      <c r="K295" s="47">
        <v>1</v>
      </c>
      <c r="L295" s="49" t="s">
        <v>1422</v>
      </c>
      <c r="M295" s="6" t="s">
        <v>1281</v>
      </c>
      <c r="N295" s="6" t="s">
        <v>1435</v>
      </c>
      <c r="O295" s="6" t="s">
        <v>1446</v>
      </c>
      <c r="P295" s="12" t="s">
        <v>1052</v>
      </c>
      <c r="Q295" s="15" t="str">
        <f>VLOOKUP(P295,functions!$A$2:$H$69,3,FALSE)</f>
        <v>Team leader</v>
      </c>
      <c r="R295" s="15" t="s">
        <v>1083</v>
      </c>
      <c r="S295" s="17">
        <f>VLOOKUP(P295,functions!$A$2:$H$69,8,FALSE)</f>
        <v>3</v>
      </c>
      <c r="T295" s="17">
        <f t="shared" ca="1" si="44"/>
        <v>9</v>
      </c>
      <c r="U295" s="18">
        <f ca="1">VLOOKUP(T295,'salary scales'!$A$1:$F$10,S295+1,FALSE)</f>
        <v>2124.06</v>
      </c>
      <c r="V295" s="23">
        <f>VLOOKUP(P295,functions!$A$2:$H$69,5,FALSE)</f>
        <v>1.00064</v>
      </c>
      <c r="X295" s="18">
        <f t="shared" ca="1" si="45"/>
        <v>2125.4193983999999</v>
      </c>
      <c r="Y295" s="18">
        <f t="shared" ca="1" si="46"/>
        <v>170.033551872</v>
      </c>
      <c r="Z295" s="18">
        <f t="shared" ca="1" si="48"/>
        <v>995.87124999999992</v>
      </c>
      <c r="AA295" s="18">
        <f t="shared" ca="1" si="49"/>
        <v>164.72000337599999</v>
      </c>
      <c r="AB295" s="18">
        <f t="shared" ca="1" si="50"/>
        <v>36.132129772799999</v>
      </c>
      <c r="AC295" s="18">
        <f t="shared" ca="1" si="51"/>
        <v>47.609394524159995</v>
      </c>
      <c r="AD295" s="18">
        <f t="shared" ca="1" si="52"/>
        <v>98.832002025599991</v>
      </c>
      <c r="AE295" s="18">
        <f t="shared" ca="1" si="53"/>
        <v>11.47726475136</v>
      </c>
      <c r="AF295" s="18">
        <f t="shared" ca="1" si="54"/>
        <v>102.24639583999999</v>
      </c>
      <c r="AG295" t="str">
        <f t="shared" si="47"/>
        <v/>
      </c>
    </row>
    <row r="296" spans="1:33" x14ac:dyDescent="0.3">
      <c r="A296" s="2" t="s">
        <v>291</v>
      </c>
      <c r="B296" t="s">
        <v>882</v>
      </c>
      <c r="D296" t="s">
        <v>494</v>
      </c>
      <c r="E296" s="1" t="s">
        <v>410</v>
      </c>
      <c r="F296" s="1" t="s">
        <v>465</v>
      </c>
      <c r="G296" s="7">
        <v>19867</v>
      </c>
      <c r="H296" s="7">
        <v>39657</v>
      </c>
      <c r="I296" s="1" t="s">
        <v>1081</v>
      </c>
      <c r="J296" s="47">
        <v>2</v>
      </c>
      <c r="K296" s="47">
        <v>1</v>
      </c>
      <c r="L296" s="49" t="s">
        <v>1423</v>
      </c>
      <c r="M296" s="6" t="s">
        <v>1281</v>
      </c>
      <c r="N296" s="6" t="s">
        <v>1042</v>
      </c>
      <c r="O296" s="6" t="s">
        <v>1459</v>
      </c>
      <c r="P296" s="12" t="s">
        <v>1005</v>
      </c>
      <c r="Q296" s="15" t="str">
        <f>VLOOKUP(P296,functions!$A$2:$H$69,3,FALSE)</f>
        <v>ICT employee</v>
      </c>
      <c r="R296" s="15"/>
      <c r="S296" s="17">
        <f>VLOOKUP(P296,functions!$A$2:$H$69,8,FALSE)</f>
        <v>4</v>
      </c>
      <c r="T296" s="17">
        <f t="shared" ca="1" si="44"/>
        <v>10</v>
      </c>
      <c r="U296" s="18" t="e">
        <f ca="1">VLOOKUP(T296,'salary scales'!$A$1:$F$10,S296+1,FALSE)</f>
        <v>#N/A</v>
      </c>
      <c r="V296" s="23">
        <f>VLOOKUP(P296,functions!$A$2:$H$69,5,FALSE)</f>
        <v>1</v>
      </c>
      <c r="X296" s="18" t="e">
        <f t="shared" ca="1" si="45"/>
        <v>#N/A</v>
      </c>
      <c r="Y296" s="18" t="e">
        <f t="shared" ca="1" si="46"/>
        <v>#N/A</v>
      </c>
      <c r="Z296" s="18" t="e">
        <f t="shared" ca="1" si="48"/>
        <v>#N/A</v>
      </c>
      <c r="AA296" s="18" t="e">
        <f t="shared" ca="1" si="49"/>
        <v>#N/A</v>
      </c>
      <c r="AB296" s="18" t="e">
        <f t="shared" ca="1" si="50"/>
        <v>#N/A</v>
      </c>
      <c r="AC296" s="18" t="e">
        <f t="shared" ca="1" si="51"/>
        <v>#N/A</v>
      </c>
      <c r="AD296" s="18" t="e">
        <f t="shared" ca="1" si="52"/>
        <v>#N/A</v>
      </c>
      <c r="AE296" s="18" t="e">
        <f t="shared" ca="1" si="53"/>
        <v>#N/A</v>
      </c>
      <c r="AF296" s="18" t="e">
        <f t="shared" ca="1" si="54"/>
        <v>#N/A</v>
      </c>
      <c r="AG296" t="str">
        <f t="shared" si="47"/>
        <v/>
      </c>
    </row>
    <row r="297" spans="1:33" x14ac:dyDescent="0.3">
      <c r="A297" s="2" t="s">
        <v>292</v>
      </c>
      <c r="B297" t="s">
        <v>769</v>
      </c>
      <c r="D297" t="s">
        <v>508</v>
      </c>
      <c r="E297" s="1" t="s">
        <v>1467</v>
      </c>
      <c r="F297" s="1" t="s">
        <v>465</v>
      </c>
      <c r="G297" s="7">
        <v>32958</v>
      </c>
      <c r="H297" s="7">
        <v>40930</v>
      </c>
      <c r="I297" s="1" t="s">
        <v>1081</v>
      </c>
      <c r="J297" s="47">
        <v>3</v>
      </c>
      <c r="K297" s="47">
        <v>1</v>
      </c>
      <c r="L297" s="49" t="s">
        <v>1422</v>
      </c>
      <c r="M297" s="6" t="s">
        <v>1281</v>
      </c>
      <c r="N297" s="6" t="s">
        <v>1405</v>
      </c>
      <c r="O297" s="6" t="s">
        <v>1451</v>
      </c>
      <c r="P297" s="12" t="s">
        <v>1065</v>
      </c>
      <c r="Q297" s="15" t="str">
        <f>VLOOKUP(P297,functions!$A$2:$H$69,3,FALSE)</f>
        <v>host</v>
      </c>
      <c r="R297" s="15"/>
      <c r="S297" s="17">
        <f>VLOOKUP(P297,functions!$A$2:$H$69,8,FALSE)</f>
        <v>2</v>
      </c>
      <c r="T297" s="17">
        <f t="shared" ca="1" si="44"/>
        <v>6</v>
      </c>
      <c r="U297" s="18">
        <f ca="1">VLOOKUP(T297,'salary scales'!$A$1:$F$10,S297+1,FALSE)</f>
        <v>1939.17</v>
      </c>
      <c r="V297" s="23">
        <f>VLOOKUP(P297,functions!$A$2:$H$69,5,FALSE)</f>
        <v>1</v>
      </c>
      <c r="X297" s="18">
        <f t="shared" ca="1" si="45"/>
        <v>1939.17</v>
      </c>
      <c r="Y297" s="18">
        <f t="shared" ca="1" si="46"/>
        <v>155.1336</v>
      </c>
      <c r="Z297" s="18">
        <f t="shared" ca="1" si="48"/>
        <v>995.87124999999992</v>
      </c>
      <c r="AA297" s="18">
        <f t="shared" ca="1" si="49"/>
        <v>150.285675</v>
      </c>
      <c r="AB297" s="18">
        <f t="shared" ca="1" si="50"/>
        <v>32.965890000000002</v>
      </c>
      <c r="AC297" s="18">
        <f t="shared" ca="1" si="51"/>
        <v>43.437407999999998</v>
      </c>
      <c r="AD297" s="18">
        <f t="shared" ca="1" si="52"/>
        <v>90.171405000000007</v>
      </c>
      <c r="AE297" s="18">
        <f t="shared" ca="1" si="53"/>
        <v>10.471518000000001</v>
      </c>
      <c r="AF297" s="18">
        <f t="shared" ca="1" si="54"/>
        <v>83.692000000000007</v>
      </c>
      <c r="AG297" t="str">
        <f t="shared" si="47"/>
        <v/>
      </c>
    </row>
    <row r="298" spans="1:33" x14ac:dyDescent="0.3">
      <c r="A298" s="2" t="s">
        <v>293</v>
      </c>
      <c r="B298" t="s">
        <v>769</v>
      </c>
      <c r="D298" t="s">
        <v>436</v>
      </c>
      <c r="E298" s="1" t="s">
        <v>410</v>
      </c>
      <c r="F298" s="1" t="s">
        <v>465</v>
      </c>
      <c r="G298" s="7">
        <v>28606</v>
      </c>
      <c r="H298" s="7">
        <v>40827</v>
      </c>
      <c r="I298" s="1" t="s">
        <v>1081</v>
      </c>
      <c r="M298" s="6" t="s">
        <v>1281</v>
      </c>
      <c r="N298" s="6" t="s">
        <v>1405</v>
      </c>
      <c r="O298" s="6" t="s">
        <v>1279</v>
      </c>
      <c r="P298" s="12" t="s">
        <v>1064</v>
      </c>
      <c r="Q298" s="15" t="str">
        <f>VLOOKUP(P298,functions!$A$2:$H$69,3,FALSE)</f>
        <v>kitchen assistant</v>
      </c>
      <c r="R298" s="15"/>
      <c r="S298" s="17">
        <f>VLOOKUP(P298,functions!$A$2:$H$69,8,FALSE)</f>
        <v>2</v>
      </c>
      <c r="T298" s="17">
        <f t="shared" ca="1" si="44"/>
        <v>7</v>
      </c>
      <c r="U298" s="18">
        <f ca="1">VLOOKUP(T298,'salary scales'!$A$1:$F$10,S298+1,FALSE)</f>
        <v>1939.17</v>
      </c>
      <c r="V298" s="23">
        <f>VLOOKUP(P298,functions!$A$2:$H$69,5,FALSE)</f>
        <v>1</v>
      </c>
      <c r="X298" s="18">
        <f t="shared" ca="1" si="45"/>
        <v>1939.17</v>
      </c>
      <c r="Y298" s="18">
        <f t="shared" ca="1" si="46"/>
        <v>155.1336</v>
      </c>
      <c r="Z298" s="18">
        <f t="shared" ca="1" si="48"/>
        <v>995.87124999999992</v>
      </c>
      <c r="AA298" s="18">
        <f t="shared" ca="1" si="49"/>
        <v>150.285675</v>
      </c>
      <c r="AB298" s="18">
        <f t="shared" ca="1" si="50"/>
        <v>32.965890000000002</v>
      </c>
      <c r="AC298" s="18">
        <f t="shared" ca="1" si="51"/>
        <v>43.437407999999998</v>
      </c>
      <c r="AD298" s="18">
        <f t="shared" ca="1" si="52"/>
        <v>90.171405000000007</v>
      </c>
      <c r="AE298" s="18">
        <f t="shared" ca="1" si="53"/>
        <v>10.471518000000001</v>
      </c>
      <c r="AF298" s="18">
        <f t="shared" ca="1" si="54"/>
        <v>83.692000000000007</v>
      </c>
      <c r="AG298" t="str">
        <f t="shared" si="47"/>
        <v/>
      </c>
    </row>
    <row r="299" spans="1:33" x14ac:dyDescent="0.3">
      <c r="A299" s="2" t="s">
        <v>294</v>
      </c>
      <c r="B299" t="s">
        <v>783</v>
      </c>
      <c r="D299" t="s">
        <v>446</v>
      </c>
      <c r="E299" s="1" t="s">
        <v>410</v>
      </c>
      <c r="F299" s="1" t="s">
        <v>465</v>
      </c>
      <c r="G299" s="7">
        <v>32047</v>
      </c>
      <c r="H299" s="7">
        <v>41209</v>
      </c>
      <c r="I299" s="1" t="s">
        <v>1081</v>
      </c>
      <c r="M299" s="6" t="s">
        <v>1281</v>
      </c>
      <c r="N299" s="6" t="s">
        <v>1334</v>
      </c>
      <c r="O299" s="6" t="s">
        <v>1458</v>
      </c>
      <c r="P299" s="12" t="s">
        <v>1029</v>
      </c>
      <c r="Q299" s="15" t="str">
        <f>VLOOKUP(P299,functions!$A$2:$H$69,3,FALSE)</f>
        <v>Purchaser packaging</v>
      </c>
      <c r="R299" s="15"/>
      <c r="S299" s="17">
        <f>VLOOKUP(P299,functions!$A$2:$H$69,8,FALSE)</f>
        <v>2</v>
      </c>
      <c r="T299" s="17">
        <f t="shared" ca="1" si="44"/>
        <v>6</v>
      </c>
      <c r="U299" s="18">
        <f ca="1">VLOOKUP(T299,'salary scales'!$A$1:$F$10,S299+1,FALSE)</f>
        <v>1939.17</v>
      </c>
      <c r="V299" s="23">
        <f>VLOOKUP(P299,functions!$A$2:$H$69,5,FALSE)</f>
        <v>1</v>
      </c>
      <c r="X299" s="18">
        <f t="shared" ca="1" si="45"/>
        <v>1939.17</v>
      </c>
      <c r="Y299" s="18">
        <f t="shared" ca="1" si="46"/>
        <v>155.1336</v>
      </c>
      <c r="Z299" s="18">
        <f t="shared" ca="1" si="48"/>
        <v>995.87124999999992</v>
      </c>
      <c r="AA299" s="18">
        <f t="shared" ca="1" si="49"/>
        <v>150.285675</v>
      </c>
      <c r="AB299" s="18">
        <f t="shared" ca="1" si="50"/>
        <v>32.965890000000002</v>
      </c>
      <c r="AC299" s="18">
        <f t="shared" ca="1" si="51"/>
        <v>43.437407999999998</v>
      </c>
      <c r="AD299" s="18">
        <f t="shared" ca="1" si="52"/>
        <v>90.171405000000007</v>
      </c>
      <c r="AE299" s="18">
        <f t="shared" ca="1" si="53"/>
        <v>10.471518000000001</v>
      </c>
      <c r="AF299" s="18">
        <f t="shared" ca="1" si="54"/>
        <v>83.692000000000007</v>
      </c>
      <c r="AG299" t="str">
        <f t="shared" si="47"/>
        <v/>
      </c>
    </row>
    <row r="300" spans="1:33" x14ac:dyDescent="0.3">
      <c r="A300" s="2" t="s">
        <v>295</v>
      </c>
      <c r="B300" t="s">
        <v>747</v>
      </c>
      <c r="D300" t="s">
        <v>660</v>
      </c>
      <c r="E300" s="1" t="s">
        <v>1467</v>
      </c>
      <c r="F300" s="1" t="s">
        <v>465</v>
      </c>
      <c r="G300" s="7">
        <v>32514</v>
      </c>
      <c r="H300" s="7">
        <v>40148</v>
      </c>
      <c r="I300" s="1" t="s">
        <v>1081</v>
      </c>
      <c r="J300" s="47">
        <v>1</v>
      </c>
      <c r="K300" s="47">
        <v>1</v>
      </c>
      <c r="L300" s="49" t="s">
        <v>1422</v>
      </c>
      <c r="M300" s="6" t="s">
        <v>1283</v>
      </c>
      <c r="N300" s="6" t="s">
        <v>1405</v>
      </c>
      <c r="O300" s="6" t="s">
        <v>1444</v>
      </c>
      <c r="P300" s="12" t="s">
        <v>1078</v>
      </c>
      <c r="Q300" s="15" t="str">
        <f>VLOOKUP(P300,functions!$A$2:$H$69,3,FALSE)</f>
        <v>Receptionist</v>
      </c>
      <c r="R300" s="15"/>
      <c r="S300" s="17">
        <f>VLOOKUP(P300,functions!$A$2:$H$69,8,FALSE)</f>
        <v>2</v>
      </c>
      <c r="T300" s="17">
        <f t="shared" ca="1" si="44"/>
        <v>9</v>
      </c>
      <c r="U300" s="18">
        <f ca="1">VLOOKUP(T300,'salary scales'!$A$1:$F$10,S300+1,FALSE)</f>
        <v>1939.17</v>
      </c>
      <c r="V300" s="23">
        <f>VLOOKUP(P300,functions!$A$2:$H$69,5,FALSE)</f>
        <v>0.8</v>
      </c>
      <c r="X300" s="18">
        <f t="shared" ca="1" si="45"/>
        <v>1551.3360000000002</v>
      </c>
      <c r="Y300" s="18">
        <f t="shared" ca="1" si="46"/>
        <v>124.10688000000002</v>
      </c>
      <c r="Z300" s="18">
        <f t="shared" ca="1" si="48"/>
        <v>995.87124999999992</v>
      </c>
      <c r="AA300" s="18">
        <f t="shared" ca="1" si="49"/>
        <v>120.22854000000002</v>
      </c>
      <c r="AB300" s="18">
        <f t="shared" ca="1" si="50"/>
        <v>26.372712000000007</v>
      </c>
      <c r="AC300" s="18">
        <f t="shared" ca="1" si="51"/>
        <v>34.749926400000007</v>
      </c>
      <c r="AD300" s="18">
        <f t="shared" ca="1" si="52"/>
        <v>72.137124000000014</v>
      </c>
      <c r="AE300" s="18">
        <f t="shared" ca="1" si="53"/>
        <v>8.3772144000000015</v>
      </c>
      <c r="AF300" s="18">
        <f t="shared" ca="1" si="54"/>
        <v>66.953600000000023</v>
      </c>
      <c r="AG300" t="str">
        <f t="shared" si="47"/>
        <v/>
      </c>
    </row>
    <row r="301" spans="1:33" x14ac:dyDescent="0.3">
      <c r="A301" s="2" t="s">
        <v>296</v>
      </c>
      <c r="B301" t="s">
        <v>747</v>
      </c>
      <c r="D301" t="s">
        <v>661</v>
      </c>
      <c r="E301" s="1" t="s">
        <v>1467</v>
      </c>
      <c r="F301" s="1" t="s">
        <v>465</v>
      </c>
      <c r="G301" s="7">
        <v>26790</v>
      </c>
      <c r="H301" s="7">
        <v>40768</v>
      </c>
      <c r="I301" s="1" t="s">
        <v>1081</v>
      </c>
      <c r="J301" s="47">
        <v>5</v>
      </c>
      <c r="K301" s="47">
        <v>3</v>
      </c>
      <c r="L301" s="49" t="s">
        <v>1424</v>
      </c>
      <c r="M301" s="6" t="s">
        <v>1281</v>
      </c>
      <c r="N301" s="6" t="s">
        <v>1041</v>
      </c>
      <c r="O301" s="6" t="s">
        <v>1465</v>
      </c>
      <c r="P301" s="12" t="s">
        <v>1002</v>
      </c>
      <c r="Q301" s="15" t="str">
        <f>VLOOKUP(P301,functions!$A$2:$H$69,3,FALSE)</f>
        <v>Acquisitor</v>
      </c>
      <c r="R301" s="15"/>
      <c r="S301" s="17">
        <f>VLOOKUP(P301,functions!$A$2:$H$69,8,FALSE)</f>
        <v>4</v>
      </c>
      <c r="T301" s="17">
        <f t="shared" ca="1" si="44"/>
        <v>7</v>
      </c>
      <c r="U301" s="18">
        <f ca="1">VLOOKUP(T301,'salary scales'!$A$1:$F$10,S301+1,FALSE)</f>
        <v>2168.02</v>
      </c>
      <c r="V301" s="23">
        <f>VLOOKUP(P301,functions!$A$2:$H$69,5,FALSE)</f>
        <v>0.6</v>
      </c>
      <c r="X301" s="18">
        <f t="shared" ca="1" si="45"/>
        <v>1300.8119999999999</v>
      </c>
      <c r="Y301" s="18">
        <f t="shared" ca="1" si="46"/>
        <v>104.06496</v>
      </c>
      <c r="Z301" s="18">
        <f t="shared" ca="1" si="48"/>
        <v>995.87124999999992</v>
      </c>
      <c r="AA301" s="18">
        <f t="shared" ca="1" si="49"/>
        <v>100.81292999999999</v>
      </c>
      <c r="AB301" s="18">
        <f t="shared" ca="1" si="50"/>
        <v>22.113803999999998</v>
      </c>
      <c r="AC301" s="18">
        <f t="shared" ca="1" si="51"/>
        <v>29.138188799999998</v>
      </c>
      <c r="AD301" s="18">
        <f t="shared" ca="1" si="52"/>
        <v>60.487757999999992</v>
      </c>
      <c r="AE301" s="18">
        <f t="shared" ca="1" si="53"/>
        <v>7.0243848</v>
      </c>
      <c r="AF301" s="18">
        <f t="shared" ca="1" si="54"/>
        <v>63.94619999999999</v>
      </c>
      <c r="AG301" t="str">
        <f t="shared" si="47"/>
        <v/>
      </c>
    </row>
    <row r="302" spans="1:33" x14ac:dyDescent="0.3">
      <c r="A302" s="2" t="s">
        <v>297</v>
      </c>
      <c r="B302" t="s">
        <v>747</v>
      </c>
      <c r="D302" t="s">
        <v>421</v>
      </c>
      <c r="E302" s="1" t="s">
        <v>410</v>
      </c>
      <c r="F302" s="1" t="s">
        <v>465</v>
      </c>
      <c r="G302" s="7">
        <v>28411</v>
      </c>
      <c r="H302" s="7">
        <v>39939</v>
      </c>
      <c r="I302" s="1" t="s">
        <v>1081</v>
      </c>
      <c r="M302" s="6" t="s">
        <v>1281</v>
      </c>
      <c r="N302" s="6" t="s">
        <v>1438</v>
      </c>
      <c r="O302" s="6" t="s">
        <v>1449</v>
      </c>
      <c r="P302" s="12" t="s">
        <v>1057</v>
      </c>
      <c r="Q302" s="15" t="str">
        <f>VLOOKUP(P302,functions!$A$2:$H$69,3,FALSE)</f>
        <v>Forklift driver</v>
      </c>
      <c r="R302" s="15"/>
      <c r="S302" s="17">
        <f>VLOOKUP(P302,functions!$A$2:$H$69,8,FALSE)</f>
        <v>2</v>
      </c>
      <c r="T302" s="17">
        <f t="shared" ca="1" si="44"/>
        <v>9</v>
      </c>
      <c r="U302" s="18">
        <f ca="1">VLOOKUP(T302,'salary scales'!$A$1:$F$10,S302+1,FALSE)</f>
        <v>1939.17</v>
      </c>
      <c r="V302" s="23">
        <f>VLOOKUP(P302,functions!$A$2:$H$69,5,FALSE)</f>
        <v>1</v>
      </c>
      <c r="X302" s="18">
        <f t="shared" ca="1" si="45"/>
        <v>1939.17</v>
      </c>
      <c r="Y302" s="18">
        <f t="shared" ca="1" si="46"/>
        <v>155.1336</v>
      </c>
      <c r="Z302" s="18">
        <f t="shared" ca="1" si="48"/>
        <v>995.87124999999992</v>
      </c>
      <c r="AA302" s="18">
        <f t="shared" ca="1" si="49"/>
        <v>150.285675</v>
      </c>
      <c r="AB302" s="18">
        <f t="shared" ca="1" si="50"/>
        <v>32.965890000000002</v>
      </c>
      <c r="AC302" s="18">
        <f t="shared" ca="1" si="51"/>
        <v>43.437407999999998</v>
      </c>
      <c r="AD302" s="18">
        <f t="shared" ca="1" si="52"/>
        <v>90.171405000000007</v>
      </c>
      <c r="AE302" s="18">
        <f t="shared" ca="1" si="53"/>
        <v>10.471518000000001</v>
      </c>
      <c r="AF302" s="18">
        <f t="shared" ca="1" si="54"/>
        <v>83.692000000000007</v>
      </c>
      <c r="AG302" t="str">
        <f t="shared" si="47"/>
        <v/>
      </c>
    </row>
    <row r="303" spans="1:33" x14ac:dyDescent="0.3">
      <c r="A303" s="2" t="s">
        <v>298</v>
      </c>
      <c r="B303" t="s">
        <v>748</v>
      </c>
      <c r="D303" t="s">
        <v>422</v>
      </c>
      <c r="E303" s="1" t="s">
        <v>410</v>
      </c>
      <c r="F303" s="1" t="s">
        <v>465</v>
      </c>
      <c r="G303" s="7">
        <v>23105</v>
      </c>
      <c r="H303" s="7">
        <v>41460</v>
      </c>
      <c r="I303" s="1" t="s">
        <v>1081</v>
      </c>
      <c r="J303" s="47">
        <v>8</v>
      </c>
      <c r="K303" s="47">
        <v>3</v>
      </c>
      <c r="L303" s="49" t="s">
        <v>1424</v>
      </c>
      <c r="M303" s="6" t="s">
        <v>1281</v>
      </c>
      <c r="N303" s="6" t="s">
        <v>1435</v>
      </c>
      <c r="O303" s="6" t="s">
        <v>1443</v>
      </c>
      <c r="P303" s="12" t="s">
        <v>1054</v>
      </c>
      <c r="Q303" s="15" t="str">
        <f>VLOOKUP(P303,functions!$A$2:$H$69,3,FALSE)</f>
        <v>Production assistant</v>
      </c>
      <c r="R303" s="15"/>
      <c r="S303" s="17">
        <f>VLOOKUP(P303,functions!$A$2:$H$69,8,FALSE)</f>
        <v>1</v>
      </c>
      <c r="T303" s="17">
        <f t="shared" ca="1" si="44"/>
        <v>5</v>
      </c>
      <c r="U303" s="18">
        <f ca="1">VLOOKUP(T303,'salary scales'!$A$1:$F$10,S303+1,FALSE)</f>
        <v>1829.7</v>
      </c>
      <c r="V303" s="23">
        <f>VLOOKUP(P303,functions!$A$2:$H$69,5,FALSE)</f>
        <v>1.00064</v>
      </c>
      <c r="X303" s="18">
        <f t="shared" ca="1" si="45"/>
        <v>1830.8710080000001</v>
      </c>
      <c r="Y303" s="18">
        <f t="shared" ca="1" si="46"/>
        <v>146.46968064000001</v>
      </c>
      <c r="Z303" s="18">
        <f t="shared" ca="1" si="48"/>
        <v>995.87124999999992</v>
      </c>
      <c r="AA303" s="18">
        <f t="shared" ca="1" si="49"/>
        <v>141.89250312000001</v>
      </c>
      <c r="AB303" s="18">
        <f t="shared" ca="1" si="50"/>
        <v>31.124807136000005</v>
      </c>
      <c r="AC303" s="18">
        <f t="shared" ca="1" si="51"/>
        <v>41.011510579199999</v>
      </c>
      <c r="AD303" s="18">
        <f t="shared" ca="1" si="52"/>
        <v>85.135501872000006</v>
      </c>
      <c r="AE303" s="18">
        <f t="shared" ca="1" si="53"/>
        <v>9.8867034432000001</v>
      </c>
      <c r="AF303" s="18">
        <f t="shared" ca="1" si="54"/>
        <v>72.791556800000009</v>
      </c>
      <c r="AG303" t="str">
        <f t="shared" si="47"/>
        <v/>
      </c>
    </row>
    <row r="304" spans="1:33" x14ac:dyDescent="0.3">
      <c r="A304" s="2" t="s">
        <v>299</v>
      </c>
      <c r="B304" t="s">
        <v>928</v>
      </c>
      <c r="C304" t="s">
        <v>741</v>
      </c>
      <c r="D304" t="s">
        <v>868</v>
      </c>
      <c r="E304" s="1" t="s">
        <v>410</v>
      </c>
      <c r="F304" s="1" t="s">
        <v>466</v>
      </c>
      <c r="G304" s="7">
        <v>32974</v>
      </c>
      <c r="H304" s="7">
        <v>40137</v>
      </c>
      <c r="I304" s="1" t="s">
        <v>1081</v>
      </c>
      <c r="J304" s="47">
        <v>2</v>
      </c>
      <c r="K304" s="47">
        <v>1</v>
      </c>
      <c r="L304" s="49" t="s">
        <v>1424</v>
      </c>
      <c r="M304" s="6" t="s">
        <v>1283</v>
      </c>
      <c r="N304" s="6" t="s">
        <v>1440</v>
      </c>
      <c r="O304" s="6" t="s">
        <v>1450</v>
      </c>
      <c r="P304" s="12" t="s">
        <v>1054</v>
      </c>
      <c r="Q304" s="15" t="str">
        <f>VLOOKUP(P304,functions!$A$2:$H$69,3,FALSE)</f>
        <v>Production assistant</v>
      </c>
      <c r="R304" s="15" t="s">
        <v>1082</v>
      </c>
      <c r="S304" s="17">
        <f>VLOOKUP(P304,functions!$A$2:$H$69,8,FALSE)</f>
        <v>1</v>
      </c>
      <c r="T304" s="17">
        <f t="shared" ca="1" si="44"/>
        <v>9</v>
      </c>
      <c r="U304" s="18">
        <f ca="1">VLOOKUP(T304,'salary scales'!$A$1:$F$10,S304+1,FALSE)</f>
        <v>1861.13</v>
      </c>
      <c r="V304" s="23">
        <f>VLOOKUP(P304,functions!$A$2:$H$69,5,FALSE)</f>
        <v>1.00064</v>
      </c>
      <c r="X304" s="18">
        <f t="shared" ca="1" si="45"/>
        <v>1862.3211232000001</v>
      </c>
      <c r="Y304" s="18">
        <f t="shared" ca="1" si="46"/>
        <v>148.98568985600002</v>
      </c>
      <c r="Z304" s="18">
        <f t="shared" ca="1" si="48"/>
        <v>995.87124999999992</v>
      </c>
      <c r="AA304" s="18">
        <f t="shared" ca="1" si="49"/>
        <v>144.32988704800002</v>
      </c>
      <c r="AB304" s="18">
        <f t="shared" ca="1" si="50"/>
        <v>31.659459094400002</v>
      </c>
      <c r="AC304" s="18">
        <f t="shared" ca="1" si="51"/>
        <v>41.715993159680004</v>
      </c>
      <c r="AD304" s="18">
        <f t="shared" ca="1" si="52"/>
        <v>86.597932228800005</v>
      </c>
      <c r="AE304" s="18">
        <f t="shared" ca="1" si="53"/>
        <v>10.056534065280001</v>
      </c>
      <c r="AF304" s="18">
        <f t="shared" ca="1" si="54"/>
        <v>75.936568320000021</v>
      </c>
      <c r="AG304" t="str">
        <f t="shared" si="47"/>
        <v/>
      </c>
    </row>
    <row r="305" spans="1:33" x14ac:dyDescent="0.3">
      <c r="A305" s="2" t="s">
        <v>300</v>
      </c>
      <c r="B305" t="s">
        <v>969</v>
      </c>
      <c r="D305" t="s">
        <v>632</v>
      </c>
      <c r="E305" s="1" t="s">
        <v>410</v>
      </c>
      <c r="F305" s="1" t="s">
        <v>465</v>
      </c>
      <c r="G305" s="7">
        <v>20045</v>
      </c>
      <c r="H305" s="7">
        <v>39861</v>
      </c>
      <c r="I305" s="1" t="s">
        <v>1081</v>
      </c>
      <c r="J305" s="47">
        <v>3</v>
      </c>
      <c r="K305" s="47">
        <v>1</v>
      </c>
      <c r="L305" s="49" t="s">
        <v>1422</v>
      </c>
      <c r="M305" s="6" t="s">
        <v>1281</v>
      </c>
      <c r="N305" s="6" t="s">
        <v>1042</v>
      </c>
      <c r="O305" s="6" t="s">
        <v>1463</v>
      </c>
      <c r="P305" s="12" t="s">
        <v>1006</v>
      </c>
      <c r="Q305" s="15" t="str">
        <f>VLOOKUP(P305,functions!$A$2:$H$69,3,FALSE)</f>
        <v>Network administrator</v>
      </c>
      <c r="R305" s="15"/>
      <c r="S305" s="17">
        <f>VLOOKUP(P305,functions!$A$2:$H$69,8,FALSE)</f>
        <v>4</v>
      </c>
      <c r="T305" s="17">
        <f t="shared" ca="1" si="44"/>
        <v>9</v>
      </c>
      <c r="U305" s="18">
        <f ca="1">VLOOKUP(T305,'salary scales'!$A$1:$F$10,S305+1,FALSE)</f>
        <v>2277.9499999999998</v>
      </c>
      <c r="V305" s="23">
        <f>VLOOKUP(P305,functions!$A$2:$H$69,5,FALSE)</f>
        <v>1</v>
      </c>
      <c r="X305" s="18">
        <f t="shared" ca="1" si="45"/>
        <v>2277.9499999999998</v>
      </c>
      <c r="Y305" s="18">
        <f t="shared" ca="1" si="46"/>
        <v>182.23599999999999</v>
      </c>
      <c r="Z305" s="18">
        <f t="shared" ca="1" si="48"/>
        <v>995.87124999999992</v>
      </c>
      <c r="AA305" s="18">
        <f t="shared" ca="1" si="49"/>
        <v>176.54112499999999</v>
      </c>
      <c r="AB305" s="18">
        <f t="shared" ca="1" si="50"/>
        <v>38.725149999999999</v>
      </c>
      <c r="AC305" s="18">
        <f t="shared" ca="1" si="51"/>
        <v>51.026079999999993</v>
      </c>
      <c r="AD305" s="18">
        <f t="shared" ca="1" si="52"/>
        <v>105.92467499999999</v>
      </c>
      <c r="AE305" s="18">
        <f t="shared" ca="1" si="53"/>
        <v>12.300929999999999</v>
      </c>
      <c r="AF305" s="18">
        <f t="shared" ca="1" si="54"/>
        <v>117.57</v>
      </c>
      <c r="AG305" t="str">
        <f t="shared" si="47"/>
        <v/>
      </c>
    </row>
    <row r="306" spans="1:33" x14ac:dyDescent="0.3">
      <c r="A306" s="2" t="s">
        <v>301</v>
      </c>
      <c r="B306" t="s">
        <v>800</v>
      </c>
      <c r="C306" t="s">
        <v>741</v>
      </c>
      <c r="D306" t="s">
        <v>456</v>
      </c>
      <c r="E306" s="1" t="s">
        <v>410</v>
      </c>
      <c r="F306" s="1" t="s">
        <v>465</v>
      </c>
      <c r="G306" s="7">
        <v>28266</v>
      </c>
      <c r="H306" s="7">
        <v>40921</v>
      </c>
      <c r="I306" s="1" t="s">
        <v>1081</v>
      </c>
      <c r="M306" s="6" t="s">
        <v>1281</v>
      </c>
      <c r="N306" s="6" t="s">
        <v>1403</v>
      </c>
      <c r="O306" s="6" t="s">
        <v>1441</v>
      </c>
      <c r="P306" s="12" t="s">
        <v>1026</v>
      </c>
      <c r="Q306" s="15" t="str">
        <f>VLOOKUP(P306,functions!$A$2:$H$69,3,FALSE)</f>
        <v>Purchasing Manager</v>
      </c>
      <c r="R306" s="15"/>
      <c r="S306" s="17">
        <f>VLOOKUP(P306,functions!$A$2:$H$69,8,FALSE)</f>
        <v>5</v>
      </c>
      <c r="T306" s="17">
        <f t="shared" ca="1" si="44"/>
        <v>6</v>
      </c>
      <c r="U306" s="18">
        <f ca="1">VLOOKUP(T306,'salary scales'!$A$1:$F$10,S306+1,FALSE)</f>
        <v>2735.88</v>
      </c>
      <c r="V306" s="23">
        <f>VLOOKUP(P306,functions!$A$2:$H$69,5,FALSE)</f>
        <v>1</v>
      </c>
      <c r="X306" s="18">
        <f t="shared" ca="1" si="45"/>
        <v>2735.88</v>
      </c>
      <c r="Y306" s="18">
        <f t="shared" ca="1" si="46"/>
        <v>218.87040000000002</v>
      </c>
      <c r="Z306" s="18">
        <f t="shared" ca="1" si="48"/>
        <v>995.87124999999992</v>
      </c>
      <c r="AA306" s="18">
        <f t="shared" ca="1" si="49"/>
        <v>212.0307</v>
      </c>
      <c r="AB306" s="18">
        <f t="shared" ca="1" si="50"/>
        <v>46.509960000000007</v>
      </c>
      <c r="AC306" s="18">
        <f t="shared" ca="1" si="51"/>
        <v>61.283712000000001</v>
      </c>
      <c r="AD306" s="18">
        <f t="shared" ca="1" si="52"/>
        <v>127.21842000000001</v>
      </c>
      <c r="AE306" s="18">
        <f t="shared" ca="1" si="53"/>
        <v>14.773752000000002</v>
      </c>
      <c r="AF306" s="18">
        <f t="shared" ca="1" si="54"/>
        <v>163.36300000000003</v>
      </c>
      <c r="AG306" t="str">
        <f t="shared" si="47"/>
        <v/>
      </c>
    </row>
    <row r="307" spans="1:33" x14ac:dyDescent="0.3">
      <c r="A307" s="2" t="s">
        <v>302</v>
      </c>
      <c r="B307" t="s">
        <v>923</v>
      </c>
      <c r="D307" t="s">
        <v>421</v>
      </c>
      <c r="E307" s="1" t="s">
        <v>410</v>
      </c>
      <c r="F307" s="1" t="s">
        <v>465</v>
      </c>
      <c r="G307" s="7">
        <v>32203</v>
      </c>
      <c r="H307" s="7">
        <v>39420</v>
      </c>
      <c r="I307" s="1" t="s">
        <v>1081</v>
      </c>
      <c r="J307" s="47">
        <v>4</v>
      </c>
      <c r="K307" s="47">
        <v>2</v>
      </c>
      <c r="L307" s="49" t="s">
        <v>1429</v>
      </c>
      <c r="M307" s="6" t="s">
        <v>1281</v>
      </c>
      <c r="N307" s="6" t="s">
        <v>1435</v>
      </c>
      <c r="O307" s="6" t="s">
        <v>1443</v>
      </c>
      <c r="P307" s="12" t="s">
        <v>1052</v>
      </c>
      <c r="Q307" s="15" t="str">
        <f>VLOOKUP(P307,functions!$A$2:$H$69,3,FALSE)</f>
        <v>Team leader</v>
      </c>
      <c r="R307" s="15" t="s">
        <v>1083</v>
      </c>
      <c r="S307" s="17">
        <f>VLOOKUP(P307,functions!$A$2:$H$69,8,FALSE)</f>
        <v>3</v>
      </c>
      <c r="T307" s="17">
        <f t="shared" ca="1" si="44"/>
        <v>11</v>
      </c>
      <c r="U307" s="18" t="e">
        <f ca="1">VLOOKUP(T307,'salary scales'!$A$1:$F$10,S307+1,FALSE)</f>
        <v>#N/A</v>
      </c>
      <c r="V307" s="23">
        <f>VLOOKUP(P307,functions!$A$2:$H$69,5,FALSE)</f>
        <v>1.00064</v>
      </c>
      <c r="X307" s="18" t="e">
        <f t="shared" ca="1" si="45"/>
        <v>#N/A</v>
      </c>
      <c r="Y307" s="18" t="e">
        <f t="shared" ca="1" si="46"/>
        <v>#N/A</v>
      </c>
      <c r="Z307" s="18" t="e">
        <f t="shared" ca="1" si="48"/>
        <v>#N/A</v>
      </c>
      <c r="AA307" s="18" t="e">
        <f t="shared" ca="1" si="49"/>
        <v>#N/A</v>
      </c>
      <c r="AB307" s="18" t="e">
        <f t="shared" ca="1" si="50"/>
        <v>#N/A</v>
      </c>
      <c r="AC307" s="18" t="e">
        <f t="shared" ca="1" si="51"/>
        <v>#N/A</v>
      </c>
      <c r="AD307" s="18" t="e">
        <f t="shared" ca="1" si="52"/>
        <v>#N/A</v>
      </c>
      <c r="AE307" s="18" t="e">
        <f t="shared" ca="1" si="53"/>
        <v>#N/A</v>
      </c>
      <c r="AF307" s="18" t="e">
        <f t="shared" ca="1" si="54"/>
        <v>#N/A</v>
      </c>
      <c r="AG307" t="str">
        <f t="shared" si="47"/>
        <v/>
      </c>
    </row>
    <row r="308" spans="1:33" x14ac:dyDescent="0.3">
      <c r="A308" s="2" t="s">
        <v>303</v>
      </c>
      <c r="B308" t="s">
        <v>884</v>
      </c>
      <c r="D308" t="s">
        <v>411</v>
      </c>
      <c r="E308" s="1" t="s">
        <v>410</v>
      </c>
      <c r="F308" s="1" t="s">
        <v>465</v>
      </c>
      <c r="G308" s="7">
        <v>29360</v>
      </c>
      <c r="H308" s="7">
        <v>39689</v>
      </c>
      <c r="I308" s="1" t="s">
        <v>1081</v>
      </c>
      <c r="M308" s="6" t="s">
        <v>1281</v>
      </c>
      <c r="N308" s="6" t="s">
        <v>1336</v>
      </c>
      <c r="O308" s="6" t="s">
        <v>1461</v>
      </c>
      <c r="P308" s="12" t="s">
        <v>1010</v>
      </c>
      <c r="Q308" s="15" t="str">
        <f>VLOOKUP(P308,functions!$A$2:$H$69,3,FALSE)</f>
        <v>Administrative Employee Creditors</v>
      </c>
      <c r="R308" s="15"/>
      <c r="S308" s="17">
        <f>VLOOKUP(P308,functions!$A$2:$H$69,8,FALSE)</f>
        <v>3</v>
      </c>
      <c r="T308" s="17">
        <f t="shared" ca="1" si="44"/>
        <v>10</v>
      </c>
      <c r="U308" s="18" t="e">
        <f ca="1">VLOOKUP(T308,'salary scales'!$A$1:$F$10,S308+1,FALSE)</f>
        <v>#N/A</v>
      </c>
      <c r="V308" s="23">
        <f>VLOOKUP(P308,functions!$A$2:$H$69,5,FALSE)</f>
        <v>1</v>
      </c>
      <c r="X308" s="18" t="e">
        <f t="shared" ca="1" si="45"/>
        <v>#N/A</v>
      </c>
      <c r="Y308" s="18" t="e">
        <f t="shared" ca="1" si="46"/>
        <v>#N/A</v>
      </c>
      <c r="Z308" s="18" t="e">
        <f t="shared" ca="1" si="48"/>
        <v>#N/A</v>
      </c>
      <c r="AA308" s="18" t="e">
        <f t="shared" ca="1" si="49"/>
        <v>#N/A</v>
      </c>
      <c r="AB308" s="18" t="e">
        <f t="shared" ca="1" si="50"/>
        <v>#N/A</v>
      </c>
      <c r="AC308" s="18" t="e">
        <f t="shared" ca="1" si="51"/>
        <v>#N/A</v>
      </c>
      <c r="AD308" s="18" t="e">
        <f t="shared" ca="1" si="52"/>
        <v>#N/A</v>
      </c>
      <c r="AE308" s="18" t="e">
        <f t="shared" ca="1" si="53"/>
        <v>#N/A</v>
      </c>
      <c r="AF308" s="18" t="e">
        <f t="shared" ca="1" si="54"/>
        <v>#N/A</v>
      </c>
      <c r="AG308" t="str">
        <f t="shared" si="47"/>
        <v/>
      </c>
    </row>
    <row r="309" spans="1:33" x14ac:dyDescent="0.3">
      <c r="A309" s="2" t="s">
        <v>304</v>
      </c>
      <c r="B309" t="s">
        <v>884</v>
      </c>
      <c r="D309" t="s">
        <v>604</v>
      </c>
      <c r="E309" s="1" t="s">
        <v>410</v>
      </c>
      <c r="F309" s="1" t="s">
        <v>465</v>
      </c>
      <c r="G309" s="7">
        <v>32835</v>
      </c>
      <c r="H309" s="7">
        <v>40270</v>
      </c>
      <c r="I309" s="1" t="s">
        <v>1081</v>
      </c>
      <c r="J309" s="47">
        <v>1</v>
      </c>
      <c r="K309" s="47">
        <v>1</v>
      </c>
      <c r="L309" s="49" t="s">
        <v>1423</v>
      </c>
      <c r="M309" s="6" t="s">
        <v>1281</v>
      </c>
      <c r="N309" s="6" t="s">
        <v>1405</v>
      </c>
      <c r="O309" s="6" t="s">
        <v>1279</v>
      </c>
      <c r="P309" s="12" t="s">
        <v>1064</v>
      </c>
      <c r="Q309" s="15" t="str">
        <f>VLOOKUP(P309,functions!$A$2:$H$69,3,FALSE)</f>
        <v>kitchen assistant</v>
      </c>
      <c r="R309" s="15"/>
      <c r="S309" s="17">
        <f>VLOOKUP(P309,functions!$A$2:$H$69,8,FALSE)</f>
        <v>2</v>
      </c>
      <c r="T309" s="17">
        <f t="shared" ca="1" si="44"/>
        <v>8</v>
      </c>
      <c r="U309" s="18">
        <f ca="1">VLOOKUP(T309,'salary scales'!$A$1:$F$10,S309+1,FALSE)</f>
        <v>1939.17</v>
      </c>
      <c r="V309" s="23">
        <f>VLOOKUP(P309,functions!$A$2:$H$69,5,FALSE)</f>
        <v>1</v>
      </c>
      <c r="X309" s="18">
        <f t="shared" ca="1" si="45"/>
        <v>1939.17</v>
      </c>
      <c r="Y309" s="18">
        <f t="shared" ca="1" si="46"/>
        <v>155.1336</v>
      </c>
      <c r="Z309" s="18">
        <f t="shared" ca="1" si="48"/>
        <v>995.87124999999992</v>
      </c>
      <c r="AA309" s="18">
        <f t="shared" ca="1" si="49"/>
        <v>150.285675</v>
      </c>
      <c r="AB309" s="18">
        <f t="shared" ca="1" si="50"/>
        <v>32.965890000000002</v>
      </c>
      <c r="AC309" s="18">
        <f t="shared" ca="1" si="51"/>
        <v>43.437407999999998</v>
      </c>
      <c r="AD309" s="18">
        <f t="shared" ca="1" si="52"/>
        <v>90.171405000000007</v>
      </c>
      <c r="AE309" s="18">
        <f t="shared" ca="1" si="53"/>
        <v>10.471518000000001</v>
      </c>
      <c r="AF309" s="18">
        <f t="shared" ca="1" si="54"/>
        <v>83.692000000000007</v>
      </c>
      <c r="AG309" t="str">
        <f t="shared" si="47"/>
        <v/>
      </c>
    </row>
    <row r="310" spans="1:33" x14ac:dyDescent="0.3">
      <c r="A310" s="2" t="s">
        <v>305</v>
      </c>
      <c r="B310" t="s">
        <v>884</v>
      </c>
      <c r="D310" t="s">
        <v>603</v>
      </c>
      <c r="E310" s="1" t="s">
        <v>410</v>
      </c>
      <c r="F310" s="1" t="s">
        <v>465</v>
      </c>
      <c r="G310" s="7">
        <v>32310</v>
      </c>
      <c r="H310" s="7">
        <v>41574</v>
      </c>
      <c r="I310" s="1" t="s">
        <v>1081</v>
      </c>
      <c r="M310" s="6" t="s">
        <v>1281</v>
      </c>
      <c r="N310" s="6" t="s">
        <v>1435</v>
      </c>
      <c r="O310" s="6" t="s">
        <v>1443</v>
      </c>
      <c r="P310" s="12" t="s">
        <v>1053</v>
      </c>
      <c r="Q310" s="15" t="str">
        <f>VLOOKUP(P310,functions!$A$2:$H$69,3,FALSE)</f>
        <v>Production worker</v>
      </c>
      <c r="R310" s="15"/>
      <c r="S310" s="17">
        <f>VLOOKUP(P310,functions!$A$2:$H$69,8,FALSE)</f>
        <v>2</v>
      </c>
      <c r="T310" s="17">
        <f t="shared" ca="1" si="44"/>
        <v>5</v>
      </c>
      <c r="U310" s="18">
        <f ca="1">VLOOKUP(T310,'salary scales'!$A$1:$F$10,S310+1,FALSE)</f>
        <v>1899.07</v>
      </c>
      <c r="V310" s="23">
        <f>VLOOKUP(P310,functions!$A$2:$H$69,5,FALSE)</f>
        <v>1.00064</v>
      </c>
      <c r="X310" s="18">
        <f t="shared" ca="1" si="45"/>
        <v>1900.2854047999999</v>
      </c>
      <c r="Y310" s="18">
        <f t="shared" ca="1" si="46"/>
        <v>152.022832384</v>
      </c>
      <c r="Z310" s="18">
        <f t="shared" ca="1" si="48"/>
        <v>995.87124999999992</v>
      </c>
      <c r="AA310" s="18">
        <f t="shared" ca="1" si="49"/>
        <v>147.27211887199999</v>
      </c>
      <c r="AB310" s="18">
        <f t="shared" ca="1" si="50"/>
        <v>32.304851881600001</v>
      </c>
      <c r="AC310" s="18">
        <f t="shared" ca="1" si="51"/>
        <v>42.566393067519996</v>
      </c>
      <c r="AD310" s="18">
        <f t="shared" ca="1" si="52"/>
        <v>88.363271323199996</v>
      </c>
      <c r="AE310" s="18">
        <f t="shared" ca="1" si="53"/>
        <v>10.261541185920001</v>
      </c>
      <c r="AF310" s="18">
        <f t="shared" ca="1" si="54"/>
        <v>79.732996479999997</v>
      </c>
      <c r="AG310" t="str">
        <f t="shared" si="47"/>
        <v/>
      </c>
    </row>
    <row r="311" spans="1:33" x14ac:dyDescent="0.3">
      <c r="A311" s="2" t="s">
        <v>306</v>
      </c>
      <c r="B311" t="s">
        <v>885</v>
      </c>
      <c r="D311" t="s">
        <v>412</v>
      </c>
      <c r="E311" s="1" t="s">
        <v>410</v>
      </c>
      <c r="F311" s="1" t="s">
        <v>465</v>
      </c>
      <c r="G311" s="7">
        <v>23698</v>
      </c>
      <c r="H311" s="7">
        <v>41114</v>
      </c>
      <c r="I311" s="1" t="s">
        <v>1081</v>
      </c>
      <c r="J311" s="47">
        <v>1</v>
      </c>
      <c r="K311" s="47">
        <v>1</v>
      </c>
      <c r="L311" s="49" t="s">
        <v>1422</v>
      </c>
      <c r="M311" s="6" t="s">
        <v>1281</v>
      </c>
      <c r="N311" s="6" t="s">
        <v>1435</v>
      </c>
      <c r="O311" s="6" t="s">
        <v>1466</v>
      </c>
      <c r="P311" s="12" t="s">
        <v>1053</v>
      </c>
      <c r="Q311" s="15" t="str">
        <f>VLOOKUP(P311,functions!$A$2:$H$69,3,FALSE)</f>
        <v>Production worker</v>
      </c>
      <c r="R311" s="15"/>
      <c r="S311" s="17">
        <f>VLOOKUP(P311,functions!$A$2:$H$69,8,FALSE)</f>
        <v>2</v>
      </c>
      <c r="T311" s="17">
        <f t="shared" ca="1" si="44"/>
        <v>6</v>
      </c>
      <c r="U311" s="18">
        <f ca="1">VLOOKUP(T311,'salary scales'!$A$1:$F$10,S311+1,FALSE)</f>
        <v>1939.17</v>
      </c>
      <c r="V311" s="23">
        <f>VLOOKUP(P311,functions!$A$2:$H$69,5,FALSE)</f>
        <v>1.00064</v>
      </c>
      <c r="X311" s="18">
        <f t="shared" ca="1" si="45"/>
        <v>1940.4110688000001</v>
      </c>
      <c r="Y311" s="18">
        <f t="shared" ca="1" si="46"/>
        <v>155.232885504</v>
      </c>
      <c r="Z311" s="18">
        <f t="shared" ca="1" si="48"/>
        <v>995.87124999999992</v>
      </c>
      <c r="AA311" s="18">
        <f t="shared" ca="1" si="49"/>
        <v>150.38185783200001</v>
      </c>
      <c r="AB311" s="18">
        <f t="shared" ca="1" si="50"/>
        <v>32.986988169600004</v>
      </c>
      <c r="AC311" s="18">
        <f t="shared" ca="1" si="51"/>
        <v>43.465207941119999</v>
      </c>
      <c r="AD311" s="18">
        <f t="shared" ca="1" si="52"/>
        <v>90.229114699199997</v>
      </c>
      <c r="AE311" s="18">
        <f t="shared" ca="1" si="53"/>
        <v>10.478219771520001</v>
      </c>
      <c r="AF311" s="18">
        <f t="shared" ca="1" si="54"/>
        <v>83.745562880000023</v>
      </c>
      <c r="AG311" t="str">
        <f t="shared" si="47"/>
        <v/>
      </c>
    </row>
    <row r="312" spans="1:33" x14ac:dyDescent="0.3">
      <c r="A312" s="2" t="s">
        <v>307</v>
      </c>
      <c r="B312" t="s">
        <v>887</v>
      </c>
      <c r="D312" t="s">
        <v>605</v>
      </c>
      <c r="E312" s="1" t="s">
        <v>410</v>
      </c>
      <c r="F312" s="1" t="s">
        <v>465</v>
      </c>
      <c r="G312" s="7">
        <v>28180</v>
      </c>
      <c r="H312" s="7">
        <v>41063</v>
      </c>
      <c r="I312" s="1" t="s">
        <v>1081</v>
      </c>
      <c r="J312" s="47">
        <v>1</v>
      </c>
      <c r="K312" s="47">
        <v>1</v>
      </c>
      <c r="L312" s="49" t="s">
        <v>1423</v>
      </c>
      <c r="M312" s="6" t="s">
        <v>1281</v>
      </c>
      <c r="N312" s="6" t="s">
        <v>1335</v>
      </c>
      <c r="O312" s="6" t="s">
        <v>1445</v>
      </c>
      <c r="P312" s="12" t="s">
        <v>1021</v>
      </c>
      <c r="Q312" s="15" t="str">
        <f>VLOOKUP(P312,functions!$A$2:$H$69,3,FALSE)</f>
        <v>In-house sales employee</v>
      </c>
      <c r="R312" s="15"/>
      <c r="S312" s="17">
        <f>VLOOKUP(P312,functions!$A$2:$H$69,8,FALSE)</f>
        <v>3</v>
      </c>
      <c r="T312" s="17">
        <f t="shared" ca="1" si="44"/>
        <v>6</v>
      </c>
      <c r="U312" s="18">
        <f ca="1">VLOOKUP(T312,'salary scales'!$A$1:$F$10,S312+1,FALSE)</f>
        <v>2025.09</v>
      </c>
      <c r="V312" s="23">
        <f>VLOOKUP(P312,functions!$A$2:$H$69,5,FALSE)</f>
        <v>0.6</v>
      </c>
      <c r="X312" s="18">
        <f t="shared" ca="1" si="45"/>
        <v>1215.0539999999999</v>
      </c>
      <c r="Y312" s="18">
        <f t="shared" ca="1" si="46"/>
        <v>97.204319999999996</v>
      </c>
      <c r="Z312" s="18">
        <f t="shared" ca="1" si="48"/>
        <v>995.87124999999992</v>
      </c>
      <c r="AA312" s="18">
        <f t="shared" ca="1" si="49"/>
        <v>94.166684999999987</v>
      </c>
      <c r="AB312" s="18">
        <f t="shared" ca="1" si="50"/>
        <v>20.655918</v>
      </c>
      <c r="AC312" s="18">
        <f t="shared" ca="1" si="51"/>
        <v>27.217209599999997</v>
      </c>
      <c r="AD312" s="18">
        <f t="shared" ca="1" si="52"/>
        <v>56.500010999999994</v>
      </c>
      <c r="AE312" s="18">
        <f t="shared" ca="1" si="53"/>
        <v>6.5612915999999997</v>
      </c>
      <c r="AF312" s="18">
        <f t="shared" ca="1" si="54"/>
        <v>55.370399999999989</v>
      </c>
      <c r="AG312" t="str">
        <f t="shared" si="47"/>
        <v/>
      </c>
    </row>
    <row r="313" spans="1:33" x14ac:dyDescent="0.3">
      <c r="A313" s="2" t="s">
        <v>308</v>
      </c>
      <c r="B313" t="s">
        <v>886</v>
      </c>
      <c r="D313" t="s">
        <v>478</v>
      </c>
      <c r="E313" s="1" t="s">
        <v>410</v>
      </c>
      <c r="F313" s="1" t="s">
        <v>465</v>
      </c>
      <c r="G313" s="7">
        <v>31704</v>
      </c>
      <c r="H313" s="7">
        <v>39948</v>
      </c>
      <c r="I313" s="1" t="s">
        <v>1081</v>
      </c>
      <c r="M313" s="6" t="s">
        <v>1283</v>
      </c>
      <c r="N313" s="6" t="s">
        <v>1440</v>
      </c>
      <c r="O313" s="6" t="s">
        <v>1466</v>
      </c>
      <c r="P313" s="12" t="s">
        <v>1053</v>
      </c>
      <c r="Q313" s="15" t="str">
        <f>VLOOKUP(P313,functions!$A$2:$H$69,3,FALSE)</f>
        <v>Production worker</v>
      </c>
      <c r="R313" s="15"/>
      <c r="S313" s="17">
        <f>VLOOKUP(P313,functions!$A$2:$H$69,8,FALSE)</f>
        <v>2</v>
      </c>
      <c r="T313" s="17">
        <f t="shared" ca="1" si="44"/>
        <v>9</v>
      </c>
      <c r="U313" s="18">
        <f ca="1">VLOOKUP(T313,'salary scales'!$A$1:$F$10,S313+1,FALSE)</f>
        <v>1939.17</v>
      </c>
      <c r="V313" s="23">
        <f>VLOOKUP(P313,functions!$A$2:$H$69,5,FALSE)</f>
        <v>1.00064</v>
      </c>
      <c r="X313" s="18">
        <f t="shared" ca="1" si="45"/>
        <v>1940.4110688000001</v>
      </c>
      <c r="Y313" s="18">
        <f t="shared" ca="1" si="46"/>
        <v>155.232885504</v>
      </c>
      <c r="Z313" s="18">
        <f t="shared" ca="1" si="48"/>
        <v>995.87124999999992</v>
      </c>
      <c r="AA313" s="18">
        <f t="shared" ca="1" si="49"/>
        <v>150.38185783200001</v>
      </c>
      <c r="AB313" s="18">
        <f t="shared" ca="1" si="50"/>
        <v>32.986988169600004</v>
      </c>
      <c r="AC313" s="18">
        <f t="shared" ca="1" si="51"/>
        <v>43.465207941119999</v>
      </c>
      <c r="AD313" s="18">
        <f t="shared" ca="1" si="52"/>
        <v>90.229114699199997</v>
      </c>
      <c r="AE313" s="18">
        <f t="shared" ca="1" si="53"/>
        <v>10.478219771520001</v>
      </c>
      <c r="AF313" s="18">
        <f t="shared" ca="1" si="54"/>
        <v>83.745562880000023</v>
      </c>
      <c r="AG313" t="str">
        <f t="shared" si="47"/>
        <v/>
      </c>
    </row>
    <row r="314" spans="1:33" x14ac:dyDescent="0.3">
      <c r="A314" s="2" t="s">
        <v>309</v>
      </c>
      <c r="B314" t="s">
        <v>888</v>
      </c>
      <c r="D314" t="s">
        <v>408</v>
      </c>
      <c r="E314" s="1" t="s">
        <v>410</v>
      </c>
      <c r="F314" s="1" t="s">
        <v>465</v>
      </c>
      <c r="G314" s="7">
        <v>27391</v>
      </c>
      <c r="H314" s="7">
        <v>40657</v>
      </c>
      <c r="I314" s="1" t="s">
        <v>1081</v>
      </c>
      <c r="M314" s="6" t="s">
        <v>1281</v>
      </c>
      <c r="N314" s="6" t="s">
        <v>1435</v>
      </c>
      <c r="O314" s="6" t="s">
        <v>1443</v>
      </c>
      <c r="P314" s="12" t="s">
        <v>1053</v>
      </c>
      <c r="Q314" s="15" t="str">
        <f>VLOOKUP(P314,functions!$A$2:$H$69,3,FALSE)</f>
        <v>Production worker</v>
      </c>
      <c r="R314" s="15"/>
      <c r="S314" s="17">
        <f>VLOOKUP(P314,functions!$A$2:$H$69,8,FALSE)</f>
        <v>2</v>
      </c>
      <c r="T314" s="17">
        <f t="shared" ca="1" si="44"/>
        <v>7</v>
      </c>
      <c r="U314" s="18">
        <f ca="1">VLOOKUP(T314,'salary scales'!$A$1:$F$10,S314+1,FALSE)</f>
        <v>1939.17</v>
      </c>
      <c r="V314" s="23">
        <f>VLOOKUP(P314,functions!$A$2:$H$69,5,FALSE)</f>
        <v>1.00064</v>
      </c>
      <c r="X314" s="18">
        <f t="shared" ca="1" si="45"/>
        <v>1940.4110688000001</v>
      </c>
      <c r="Y314" s="18">
        <f t="shared" ca="1" si="46"/>
        <v>155.232885504</v>
      </c>
      <c r="Z314" s="18">
        <f t="shared" ca="1" si="48"/>
        <v>995.87124999999992</v>
      </c>
      <c r="AA314" s="18">
        <f t="shared" ca="1" si="49"/>
        <v>150.38185783200001</v>
      </c>
      <c r="AB314" s="18">
        <f t="shared" ca="1" si="50"/>
        <v>32.986988169600004</v>
      </c>
      <c r="AC314" s="18">
        <f t="shared" ca="1" si="51"/>
        <v>43.465207941119999</v>
      </c>
      <c r="AD314" s="18">
        <f t="shared" ca="1" si="52"/>
        <v>90.229114699199997</v>
      </c>
      <c r="AE314" s="18">
        <f t="shared" ca="1" si="53"/>
        <v>10.478219771520001</v>
      </c>
      <c r="AF314" s="18">
        <f t="shared" ca="1" si="54"/>
        <v>83.745562880000023</v>
      </c>
      <c r="AG314" t="str">
        <f t="shared" si="47"/>
        <v/>
      </c>
    </row>
    <row r="315" spans="1:33" x14ac:dyDescent="0.3">
      <c r="A315" s="2" t="s">
        <v>310</v>
      </c>
      <c r="B315" t="s">
        <v>888</v>
      </c>
      <c r="D315" t="s">
        <v>495</v>
      </c>
      <c r="E315" s="1" t="s">
        <v>410</v>
      </c>
      <c r="F315" s="1" t="s">
        <v>465</v>
      </c>
      <c r="G315" s="7">
        <v>19456</v>
      </c>
      <c r="H315" s="7">
        <v>39233</v>
      </c>
      <c r="I315" s="1" t="s">
        <v>1081</v>
      </c>
      <c r="J315" s="47">
        <v>3</v>
      </c>
      <c r="K315" s="47">
        <v>1</v>
      </c>
      <c r="L315" s="49" t="s">
        <v>1424</v>
      </c>
      <c r="M315" s="6" t="s">
        <v>1281</v>
      </c>
      <c r="N315" s="6" t="s">
        <v>1435</v>
      </c>
      <c r="O315" s="6" t="s">
        <v>1466</v>
      </c>
      <c r="P315" s="12" t="s">
        <v>1053</v>
      </c>
      <c r="Q315" s="15" t="str">
        <f>VLOOKUP(P315,functions!$A$2:$H$69,3,FALSE)</f>
        <v>Production worker</v>
      </c>
      <c r="R315" s="15"/>
      <c r="S315" s="17">
        <f>VLOOKUP(P315,functions!$A$2:$H$69,8,FALSE)</f>
        <v>2</v>
      </c>
      <c r="T315" s="17">
        <f t="shared" ca="1" si="44"/>
        <v>11</v>
      </c>
      <c r="U315" s="18" t="e">
        <f ca="1">VLOOKUP(T315,'salary scales'!$A$1:$F$10,S315+1,FALSE)</f>
        <v>#N/A</v>
      </c>
      <c r="V315" s="23">
        <f>VLOOKUP(P315,functions!$A$2:$H$69,5,FALSE)</f>
        <v>1.00064</v>
      </c>
      <c r="X315" s="18" t="e">
        <f t="shared" ca="1" si="45"/>
        <v>#N/A</v>
      </c>
      <c r="Y315" s="18" t="e">
        <f t="shared" ca="1" si="46"/>
        <v>#N/A</v>
      </c>
      <c r="Z315" s="18" t="e">
        <f t="shared" ca="1" si="48"/>
        <v>#N/A</v>
      </c>
      <c r="AA315" s="18" t="e">
        <f t="shared" ca="1" si="49"/>
        <v>#N/A</v>
      </c>
      <c r="AB315" s="18" t="e">
        <f t="shared" ca="1" si="50"/>
        <v>#N/A</v>
      </c>
      <c r="AC315" s="18" t="e">
        <f t="shared" ca="1" si="51"/>
        <v>#N/A</v>
      </c>
      <c r="AD315" s="18" t="e">
        <f t="shared" ca="1" si="52"/>
        <v>#N/A</v>
      </c>
      <c r="AE315" s="18" t="e">
        <f t="shared" ca="1" si="53"/>
        <v>#N/A</v>
      </c>
      <c r="AF315" s="18" t="e">
        <f t="shared" ca="1" si="54"/>
        <v>#N/A</v>
      </c>
      <c r="AG315" t="str">
        <f t="shared" si="47"/>
        <v/>
      </c>
    </row>
    <row r="316" spans="1:33" x14ac:dyDescent="0.3">
      <c r="A316" s="2" t="s">
        <v>311</v>
      </c>
      <c r="B316" t="s">
        <v>888</v>
      </c>
      <c r="D316" t="s">
        <v>606</v>
      </c>
      <c r="E316" s="1" t="s">
        <v>410</v>
      </c>
      <c r="F316" s="1" t="s">
        <v>465</v>
      </c>
      <c r="G316" s="7">
        <v>30699</v>
      </c>
      <c r="H316" s="7">
        <v>39305</v>
      </c>
      <c r="I316" s="1" t="s">
        <v>1420</v>
      </c>
      <c r="J316" s="47">
        <v>2</v>
      </c>
      <c r="K316" s="47">
        <v>1</v>
      </c>
      <c r="L316" s="49" t="s">
        <v>1424</v>
      </c>
      <c r="M316" s="6" t="s">
        <v>1281</v>
      </c>
      <c r="N316" s="6" t="s">
        <v>1435</v>
      </c>
      <c r="O316" s="6" t="s">
        <v>1443</v>
      </c>
      <c r="P316" s="12" t="s">
        <v>1053</v>
      </c>
      <c r="Q316" s="15" t="str">
        <f>VLOOKUP(P316,functions!$A$2:$H$69,3,FALSE)</f>
        <v>Production worker</v>
      </c>
      <c r="R316" s="15"/>
      <c r="S316" s="17">
        <f>VLOOKUP(P316,functions!$A$2:$H$69,8,FALSE)</f>
        <v>2</v>
      </c>
      <c r="T316" s="17">
        <f t="shared" ca="1" si="44"/>
        <v>11</v>
      </c>
      <c r="U316" s="18" t="e">
        <f ca="1">VLOOKUP(T316,'salary scales'!$A$1:$F$10,S316+1,FALSE)</f>
        <v>#N/A</v>
      </c>
      <c r="V316" s="23">
        <f>VLOOKUP(P316,functions!$A$2:$H$69,5,FALSE)</f>
        <v>1.00064</v>
      </c>
      <c r="X316" s="18" t="e">
        <f t="shared" ca="1" si="45"/>
        <v>#N/A</v>
      </c>
      <c r="Y316" s="18" t="e">
        <f t="shared" ca="1" si="46"/>
        <v>#N/A</v>
      </c>
      <c r="Z316" s="18" t="e">
        <f t="shared" ca="1" si="48"/>
        <v>#N/A</v>
      </c>
      <c r="AA316" s="18" t="e">
        <f t="shared" ca="1" si="49"/>
        <v>#N/A</v>
      </c>
      <c r="AB316" s="18" t="e">
        <f t="shared" ca="1" si="50"/>
        <v>#N/A</v>
      </c>
      <c r="AC316" s="18" t="e">
        <f t="shared" ca="1" si="51"/>
        <v>#N/A</v>
      </c>
      <c r="AD316" s="18" t="e">
        <f t="shared" ca="1" si="52"/>
        <v>#N/A</v>
      </c>
      <c r="AE316" s="18" t="e">
        <f t="shared" ca="1" si="53"/>
        <v>#N/A</v>
      </c>
      <c r="AF316" s="18" t="e">
        <f t="shared" ca="1" si="54"/>
        <v>#N/A</v>
      </c>
      <c r="AG316" t="str">
        <f t="shared" si="47"/>
        <v/>
      </c>
    </row>
    <row r="317" spans="1:33" x14ac:dyDescent="0.3">
      <c r="A317" s="2" t="s">
        <v>312</v>
      </c>
      <c r="B317" t="s">
        <v>899</v>
      </c>
      <c r="D317" t="s">
        <v>501</v>
      </c>
      <c r="E317" s="1" t="s">
        <v>410</v>
      </c>
      <c r="F317" s="1" t="s">
        <v>465</v>
      </c>
      <c r="G317" s="7">
        <v>27155</v>
      </c>
      <c r="H317" s="7">
        <v>40907</v>
      </c>
      <c r="I317" s="1" t="s">
        <v>1081</v>
      </c>
      <c r="M317" s="6" t="s">
        <v>1281</v>
      </c>
      <c r="N317" s="6" t="s">
        <v>1335</v>
      </c>
      <c r="O317" s="6" t="s">
        <v>1445</v>
      </c>
      <c r="P317" s="12" t="s">
        <v>1021</v>
      </c>
      <c r="Q317" s="15" t="str">
        <f>VLOOKUP(P317,functions!$A$2:$H$69,3,FALSE)</f>
        <v>In-house sales employee</v>
      </c>
      <c r="R317" s="15"/>
      <c r="S317" s="17">
        <f>VLOOKUP(P317,functions!$A$2:$H$69,8,FALSE)</f>
        <v>3</v>
      </c>
      <c r="T317" s="17">
        <f t="shared" ca="1" si="44"/>
        <v>7</v>
      </c>
      <c r="U317" s="18">
        <f ca="1">VLOOKUP(T317,'salary scales'!$A$1:$F$10,S317+1,FALSE)</f>
        <v>2074.52</v>
      </c>
      <c r="V317" s="23">
        <f>VLOOKUP(P317,functions!$A$2:$H$69,5,FALSE)</f>
        <v>0.6</v>
      </c>
      <c r="X317" s="18">
        <f t="shared" ca="1" si="45"/>
        <v>1244.712</v>
      </c>
      <c r="Y317" s="18">
        <f t="shared" ca="1" si="46"/>
        <v>99.57696</v>
      </c>
      <c r="Z317" s="18">
        <f t="shared" ca="1" si="48"/>
        <v>995.87124999999992</v>
      </c>
      <c r="AA317" s="18">
        <f t="shared" ca="1" si="49"/>
        <v>96.465180000000004</v>
      </c>
      <c r="AB317" s="18">
        <f t="shared" ca="1" si="50"/>
        <v>21.160104</v>
      </c>
      <c r="AC317" s="18">
        <f t="shared" ca="1" si="51"/>
        <v>27.881548800000001</v>
      </c>
      <c r="AD317" s="18">
        <f t="shared" ca="1" si="52"/>
        <v>57.879108000000002</v>
      </c>
      <c r="AE317" s="18">
        <f t="shared" ca="1" si="53"/>
        <v>6.7214448000000004</v>
      </c>
      <c r="AF317" s="18">
        <f t="shared" ca="1" si="54"/>
        <v>58.336199999999998</v>
      </c>
      <c r="AG317" t="str">
        <f t="shared" si="47"/>
        <v/>
      </c>
    </row>
    <row r="318" spans="1:33" x14ac:dyDescent="0.3">
      <c r="A318" s="2" t="s">
        <v>313</v>
      </c>
      <c r="B318" t="s">
        <v>900</v>
      </c>
      <c r="D318" t="s">
        <v>502</v>
      </c>
      <c r="E318" s="1" t="s">
        <v>410</v>
      </c>
      <c r="F318" s="1" t="s">
        <v>465</v>
      </c>
      <c r="G318" s="7">
        <v>21955</v>
      </c>
      <c r="H318" s="7">
        <v>39577</v>
      </c>
      <c r="I318" s="1" t="s">
        <v>1081</v>
      </c>
      <c r="J318" s="47">
        <v>3</v>
      </c>
      <c r="K318" s="47">
        <v>1</v>
      </c>
      <c r="L318" s="49" t="s">
        <v>1423</v>
      </c>
      <c r="M318" s="6" t="s">
        <v>1281</v>
      </c>
      <c r="N318" s="6" t="s">
        <v>1438</v>
      </c>
      <c r="O318" s="6" t="s">
        <v>1448</v>
      </c>
      <c r="P318" s="12" t="s">
        <v>1060</v>
      </c>
      <c r="Q318" s="15" t="str">
        <f>VLOOKUP(P318,functions!$A$2:$H$69,3,FALSE)</f>
        <v>Logistics employee loading and unloading</v>
      </c>
      <c r="R318" s="15"/>
      <c r="S318" s="17">
        <f>VLOOKUP(P318,functions!$A$2:$H$69,8,FALSE)</f>
        <v>1</v>
      </c>
      <c r="T318" s="17">
        <f t="shared" ca="1" si="44"/>
        <v>10</v>
      </c>
      <c r="U318" s="18" t="e">
        <f ca="1">VLOOKUP(T318,'salary scales'!$A$1:$F$10,S318+1,FALSE)</f>
        <v>#N/A</v>
      </c>
      <c r="V318" s="23">
        <f>VLOOKUP(P318,functions!$A$2:$H$69,5,FALSE)</f>
        <v>1</v>
      </c>
      <c r="X318" s="18" t="e">
        <f t="shared" ca="1" si="45"/>
        <v>#N/A</v>
      </c>
      <c r="Y318" s="18" t="e">
        <f t="shared" ca="1" si="46"/>
        <v>#N/A</v>
      </c>
      <c r="Z318" s="18" t="e">
        <f t="shared" ca="1" si="48"/>
        <v>#N/A</v>
      </c>
      <c r="AA318" s="18" t="e">
        <f t="shared" ca="1" si="49"/>
        <v>#N/A</v>
      </c>
      <c r="AB318" s="18" t="e">
        <f t="shared" ca="1" si="50"/>
        <v>#N/A</v>
      </c>
      <c r="AC318" s="18" t="e">
        <f t="shared" ca="1" si="51"/>
        <v>#N/A</v>
      </c>
      <c r="AD318" s="18" t="e">
        <f t="shared" ca="1" si="52"/>
        <v>#N/A</v>
      </c>
      <c r="AE318" s="18" t="e">
        <f t="shared" ca="1" si="53"/>
        <v>#N/A</v>
      </c>
      <c r="AF318" s="18" t="e">
        <f t="shared" ca="1" si="54"/>
        <v>#N/A</v>
      </c>
      <c r="AG318" t="str">
        <f t="shared" si="47"/>
        <v/>
      </c>
    </row>
    <row r="319" spans="1:33" x14ac:dyDescent="0.3">
      <c r="A319" s="2" t="s">
        <v>314</v>
      </c>
      <c r="B319" t="s">
        <v>901</v>
      </c>
      <c r="C319" t="s">
        <v>741</v>
      </c>
      <c r="D319" t="s">
        <v>503</v>
      </c>
      <c r="E319" s="1" t="s">
        <v>410</v>
      </c>
      <c r="F319" s="1" t="s">
        <v>465</v>
      </c>
      <c r="G319" s="7">
        <v>26724</v>
      </c>
      <c r="H319" s="7">
        <v>40575</v>
      </c>
      <c r="I319" s="1" t="s">
        <v>1081</v>
      </c>
      <c r="J319" s="47">
        <v>3</v>
      </c>
      <c r="K319" s="47">
        <v>1</v>
      </c>
      <c r="L319" s="49" t="s">
        <v>1422</v>
      </c>
      <c r="M319" s="6" t="s">
        <v>1281</v>
      </c>
      <c r="N319" s="6" t="s">
        <v>1335</v>
      </c>
      <c r="O319" s="6" t="s">
        <v>1445</v>
      </c>
      <c r="P319" s="12" t="s">
        <v>1021</v>
      </c>
      <c r="Q319" s="15" t="str">
        <f>VLOOKUP(P319,functions!$A$2:$H$69,3,FALSE)</f>
        <v>In-house sales employee</v>
      </c>
      <c r="R319" s="15"/>
      <c r="S319" s="17">
        <f>VLOOKUP(P319,functions!$A$2:$H$69,8,FALSE)</f>
        <v>3</v>
      </c>
      <c r="T319" s="17">
        <f t="shared" ca="1" si="44"/>
        <v>7</v>
      </c>
      <c r="U319" s="18">
        <f ca="1">VLOOKUP(T319,'salary scales'!$A$1:$F$10,S319+1,FALSE)</f>
        <v>2074.52</v>
      </c>
      <c r="V319" s="23">
        <f>VLOOKUP(P319,functions!$A$2:$H$69,5,FALSE)</f>
        <v>0.6</v>
      </c>
      <c r="X319" s="18">
        <f t="shared" ca="1" si="45"/>
        <v>1244.712</v>
      </c>
      <c r="Y319" s="18">
        <f t="shared" ca="1" si="46"/>
        <v>99.57696</v>
      </c>
      <c r="Z319" s="18">
        <f t="shared" ca="1" si="48"/>
        <v>995.87124999999992</v>
      </c>
      <c r="AA319" s="18">
        <f t="shared" ca="1" si="49"/>
        <v>96.465180000000004</v>
      </c>
      <c r="AB319" s="18">
        <f t="shared" ca="1" si="50"/>
        <v>21.160104</v>
      </c>
      <c r="AC319" s="18">
        <f t="shared" ca="1" si="51"/>
        <v>27.881548800000001</v>
      </c>
      <c r="AD319" s="18">
        <f t="shared" ca="1" si="52"/>
        <v>57.879108000000002</v>
      </c>
      <c r="AE319" s="18">
        <f t="shared" ca="1" si="53"/>
        <v>6.7214448000000004</v>
      </c>
      <c r="AF319" s="18">
        <f t="shared" ca="1" si="54"/>
        <v>58.336199999999998</v>
      </c>
      <c r="AG319" t="str">
        <f t="shared" si="47"/>
        <v/>
      </c>
    </row>
    <row r="320" spans="1:33" x14ac:dyDescent="0.3">
      <c r="A320" s="2" t="s">
        <v>315</v>
      </c>
      <c r="B320" t="s">
        <v>902</v>
      </c>
      <c r="D320" t="s">
        <v>504</v>
      </c>
      <c r="E320" s="1" t="s">
        <v>410</v>
      </c>
      <c r="F320" s="1" t="s">
        <v>465</v>
      </c>
      <c r="G320" s="7">
        <v>32727</v>
      </c>
      <c r="H320" s="7">
        <v>39845</v>
      </c>
      <c r="I320" s="1" t="s">
        <v>1081</v>
      </c>
      <c r="J320" s="47">
        <v>5</v>
      </c>
      <c r="K320" s="47">
        <v>1</v>
      </c>
      <c r="L320" s="49" t="s">
        <v>1424</v>
      </c>
      <c r="M320" s="6" t="s">
        <v>1281</v>
      </c>
      <c r="N320" s="6" t="s">
        <v>1435</v>
      </c>
      <c r="O320" s="6" t="s">
        <v>1443</v>
      </c>
      <c r="P320" s="12" t="s">
        <v>1053</v>
      </c>
      <c r="Q320" s="15" t="str">
        <f>VLOOKUP(P320,functions!$A$2:$H$69,3,FALSE)</f>
        <v>Production worker</v>
      </c>
      <c r="R320" s="15"/>
      <c r="S320" s="17">
        <f>VLOOKUP(P320,functions!$A$2:$H$69,8,FALSE)</f>
        <v>2</v>
      </c>
      <c r="T320" s="17">
        <f t="shared" ca="1" si="44"/>
        <v>9</v>
      </c>
      <c r="U320" s="18">
        <f ca="1">VLOOKUP(T320,'salary scales'!$A$1:$F$10,S320+1,FALSE)</f>
        <v>1939.17</v>
      </c>
      <c r="V320" s="23">
        <f>VLOOKUP(P320,functions!$A$2:$H$69,5,FALSE)</f>
        <v>1.00064</v>
      </c>
      <c r="X320" s="18">
        <f t="shared" ca="1" si="45"/>
        <v>1940.4110688000001</v>
      </c>
      <c r="Y320" s="18">
        <f t="shared" ca="1" si="46"/>
        <v>155.232885504</v>
      </c>
      <c r="Z320" s="18">
        <f t="shared" ca="1" si="48"/>
        <v>995.87124999999992</v>
      </c>
      <c r="AA320" s="18">
        <f t="shared" ca="1" si="49"/>
        <v>150.38185783200001</v>
      </c>
      <c r="AB320" s="18">
        <f t="shared" ca="1" si="50"/>
        <v>32.986988169600004</v>
      </c>
      <c r="AC320" s="18">
        <f t="shared" ca="1" si="51"/>
        <v>43.465207941119999</v>
      </c>
      <c r="AD320" s="18">
        <f t="shared" ca="1" si="52"/>
        <v>90.229114699199997</v>
      </c>
      <c r="AE320" s="18">
        <f t="shared" ca="1" si="53"/>
        <v>10.478219771520001</v>
      </c>
      <c r="AF320" s="18">
        <f t="shared" ca="1" si="54"/>
        <v>83.745562880000023</v>
      </c>
      <c r="AG320" t="str">
        <f t="shared" si="47"/>
        <v/>
      </c>
    </row>
    <row r="321" spans="1:33" x14ac:dyDescent="0.3">
      <c r="A321" s="2" t="s">
        <v>316</v>
      </c>
      <c r="B321" t="s">
        <v>902</v>
      </c>
      <c r="D321" t="s">
        <v>505</v>
      </c>
      <c r="E321" s="1" t="s">
        <v>410</v>
      </c>
      <c r="F321" s="1" t="s">
        <v>465</v>
      </c>
      <c r="G321" s="7">
        <v>28250</v>
      </c>
      <c r="H321" s="7">
        <v>40982</v>
      </c>
      <c r="I321" s="1" t="s">
        <v>1081</v>
      </c>
      <c r="M321" s="6" t="s">
        <v>1281</v>
      </c>
      <c r="N321" s="6" t="s">
        <v>1435</v>
      </c>
      <c r="O321" s="6" t="s">
        <v>1443</v>
      </c>
      <c r="P321" s="12" t="s">
        <v>1053</v>
      </c>
      <c r="Q321" s="15" t="str">
        <f>VLOOKUP(P321,functions!$A$2:$H$69,3,FALSE)</f>
        <v>Production worker</v>
      </c>
      <c r="R321" s="15"/>
      <c r="S321" s="17">
        <f>VLOOKUP(P321,functions!$A$2:$H$69,8,FALSE)</f>
        <v>2</v>
      </c>
      <c r="T321" s="17">
        <f t="shared" ca="1" si="44"/>
        <v>6</v>
      </c>
      <c r="U321" s="18">
        <f ca="1">VLOOKUP(T321,'salary scales'!$A$1:$F$10,S321+1,FALSE)</f>
        <v>1939.17</v>
      </c>
      <c r="V321" s="23">
        <f>VLOOKUP(P321,functions!$A$2:$H$69,5,FALSE)</f>
        <v>1.00064</v>
      </c>
      <c r="X321" s="18">
        <f t="shared" ca="1" si="45"/>
        <v>1940.4110688000001</v>
      </c>
      <c r="Y321" s="18">
        <f t="shared" ca="1" si="46"/>
        <v>155.232885504</v>
      </c>
      <c r="Z321" s="18">
        <f t="shared" ca="1" si="48"/>
        <v>995.87124999999992</v>
      </c>
      <c r="AA321" s="18">
        <f t="shared" ca="1" si="49"/>
        <v>150.38185783200001</v>
      </c>
      <c r="AB321" s="18">
        <f t="shared" ca="1" si="50"/>
        <v>32.986988169600004</v>
      </c>
      <c r="AC321" s="18">
        <f t="shared" ca="1" si="51"/>
        <v>43.465207941119999</v>
      </c>
      <c r="AD321" s="18">
        <f t="shared" ca="1" si="52"/>
        <v>90.229114699199997</v>
      </c>
      <c r="AE321" s="18">
        <f t="shared" ca="1" si="53"/>
        <v>10.478219771520001</v>
      </c>
      <c r="AF321" s="18">
        <f t="shared" ca="1" si="54"/>
        <v>83.745562880000023</v>
      </c>
      <c r="AG321" t="str">
        <f t="shared" si="47"/>
        <v/>
      </c>
    </row>
    <row r="322" spans="1:33" x14ac:dyDescent="0.3">
      <c r="A322" s="2" t="s">
        <v>317</v>
      </c>
      <c r="B322" t="s">
        <v>889</v>
      </c>
      <c r="C322" t="s">
        <v>740</v>
      </c>
      <c r="D322" t="s">
        <v>419</v>
      </c>
      <c r="E322" s="1" t="s">
        <v>410</v>
      </c>
      <c r="F322" s="1" t="s">
        <v>465</v>
      </c>
      <c r="G322" s="7">
        <v>29272</v>
      </c>
      <c r="H322" s="7">
        <v>41432</v>
      </c>
      <c r="I322" s="1" t="s">
        <v>1420</v>
      </c>
      <c r="J322" s="47">
        <v>6</v>
      </c>
      <c r="K322" s="47">
        <v>3</v>
      </c>
      <c r="L322" s="49" t="s">
        <v>1426</v>
      </c>
      <c r="M322" s="6" t="s">
        <v>1281</v>
      </c>
      <c r="N322" s="6" t="s">
        <v>1435</v>
      </c>
      <c r="O322" s="6" t="s">
        <v>1443</v>
      </c>
      <c r="P322" s="12" t="s">
        <v>1053</v>
      </c>
      <c r="Q322" s="15" t="str">
        <f>VLOOKUP(P322,functions!$A$2:$H$69,3,FALSE)</f>
        <v>Production worker</v>
      </c>
      <c r="R322" s="15"/>
      <c r="S322" s="17">
        <f>VLOOKUP(P322,functions!$A$2:$H$69,8,FALSE)</f>
        <v>2</v>
      </c>
      <c r="T322" s="17">
        <f t="shared" ref="T322:T385" ca="1" si="55">YEAR(TODAY())-YEAR(H322)</f>
        <v>5</v>
      </c>
      <c r="U322" s="18">
        <f ca="1">VLOOKUP(T322,'salary scales'!$A$1:$F$10,S322+1,FALSE)</f>
        <v>1899.07</v>
      </c>
      <c r="V322" s="23">
        <f>VLOOKUP(P322,functions!$A$2:$H$69,5,FALSE)</f>
        <v>1.00064</v>
      </c>
      <c r="X322" s="18">
        <f t="shared" ref="X322:X385" ca="1" si="56">IF(W322="",U322*V322,W322)</f>
        <v>1900.2854047999999</v>
      </c>
      <c r="Y322" s="18">
        <f t="shared" ref="Y322:Y385" ca="1" si="57">$Y$415*X322</f>
        <v>152.022832384</v>
      </c>
      <c r="Z322" s="18">
        <f t="shared" ca="1" si="48"/>
        <v>995.87124999999992</v>
      </c>
      <c r="AA322" s="18">
        <f t="shared" ca="1" si="49"/>
        <v>147.27211887199999</v>
      </c>
      <c r="AB322" s="18">
        <f t="shared" ca="1" si="50"/>
        <v>32.304851881600001</v>
      </c>
      <c r="AC322" s="18">
        <f t="shared" ca="1" si="51"/>
        <v>42.566393067519996</v>
      </c>
      <c r="AD322" s="18">
        <f t="shared" ca="1" si="52"/>
        <v>88.363271323199996</v>
      </c>
      <c r="AE322" s="18">
        <f t="shared" ca="1" si="53"/>
        <v>10.261541185920001</v>
      </c>
      <c r="AF322" s="18">
        <f t="shared" ca="1" si="54"/>
        <v>79.732996479999997</v>
      </c>
      <c r="AG322" t="str">
        <f t="shared" ref="AG322:AG385" si="58">IF(G322&lt;23012,IF(H322&gt;41275,1,""),"")</f>
        <v/>
      </c>
    </row>
    <row r="323" spans="1:33" x14ac:dyDescent="0.3">
      <c r="A323" s="2" t="s">
        <v>318</v>
      </c>
      <c r="B323" t="s">
        <v>889</v>
      </c>
      <c r="C323" t="s">
        <v>740</v>
      </c>
      <c r="D323" t="s">
        <v>606</v>
      </c>
      <c r="E323" s="1" t="s">
        <v>410</v>
      </c>
      <c r="F323" s="1" t="s">
        <v>465</v>
      </c>
      <c r="G323" s="7">
        <v>24909</v>
      </c>
      <c r="H323" s="7">
        <v>40941</v>
      </c>
      <c r="I323" s="1" t="s">
        <v>1081</v>
      </c>
      <c r="J323" s="47">
        <v>8</v>
      </c>
      <c r="K323" s="47">
        <v>1</v>
      </c>
      <c r="L323" s="50" t="s">
        <v>1425</v>
      </c>
      <c r="M323" s="6" t="s">
        <v>1281</v>
      </c>
      <c r="N323" s="6" t="s">
        <v>1438</v>
      </c>
      <c r="O323" s="6" t="s">
        <v>1448</v>
      </c>
      <c r="P323" s="12" t="s">
        <v>1056</v>
      </c>
      <c r="Q323" s="15" t="str">
        <f>VLOOKUP(P323,functions!$A$2:$H$69,3,FALSE)</f>
        <v>Team leader Load and Unload</v>
      </c>
      <c r="R323" s="15" t="s">
        <v>1083</v>
      </c>
      <c r="S323" s="17">
        <f>VLOOKUP(P323,functions!$A$2:$H$69,8,FALSE)</f>
        <v>3</v>
      </c>
      <c r="T323" s="17">
        <f t="shared" ca="1" si="55"/>
        <v>6</v>
      </c>
      <c r="U323" s="18">
        <f ca="1">VLOOKUP(T323,'salary scales'!$A$1:$F$10,S323+1,FALSE)</f>
        <v>2025.09</v>
      </c>
      <c r="V323" s="23">
        <f>VLOOKUP(P323,functions!$A$2:$H$69,5,FALSE)</f>
        <v>1</v>
      </c>
      <c r="X323" s="18">
        <f t="shared" ca="1" si="56"/>
        <v>2025.09</v>
      </c>
      <c r="Y323" s="18">
        <f t="shared" ca="1" si="57"/>
        <v>162.00719999999998</v>
      </c>
      <c r="Z323" s="18">
        <f t="shared" ca="1" si="48"/>
        <v>995.87124999999992</v>
      </c>
      <c r="AA323" s="18">
        <f t="shared" ca="1" si="49"/>
        <v>156.94447499999998</v>
      </c>
      <c r="AB323" s="18">
        <f t="shared" ca="1" si="50"/>
        <v>34.42653</v>
      </c>
      <c r="AC323" s="18">
        <f t="shared" ca="1" si="51"/>
        <v>45.362015999999997</v>
      </c>
      <c r="AD323" s="18">
        <f t="shared" ca="1" si="52"/>
        <v>94.166685000000001</v>
      </c>
      <c r="AE323" s="18">
        <f t="shared" ca="1" si="53"/>
        <v>10.935486000000001</v>
      </c>
      <c r="AF323" s="18">
        <f t="shared" ca="1" si="54"/>
        <v>92.283999999999992</v>
      </c>
      <c r="AG323" t="str">
        <f t="shared" si="58"/>
        <v/>
      </c>
    </row>
    <row r="324" spans="1:33" x14ac:dyDescent="0.3">
      <c r="A324" s="2" t="s">
        <v>319</v>
      </c>
      <c r="B324" t="s">
        <v>890</v>
      </c>
      <c r="D324" t="s">
        <v>513</v>
      </c>
      <c r="E324" s="1" t="s">
        <v>410</v>
      </c>
      <c r="F324" s="1" t="s">
        <v>465</v>
      </c>
      <c r="G324" s="7">
        <v>28122</v>
      </c>
      <c r="H324" s="7">
        <v>39690</v>
      </c>
      <c r="I324" s="1" t="s">
        <v>1081</v>
      </c>
      <c r="M324" s="6" t="s">
        <v>1281</v>
      </c>
      <c r="N324" s="6" t="s">
        <v>1435</v>
      </c>
      <c r="O324" s="6" t="s">
        <v>1446</v>
      </c>
      <c r="P324" s="12" t="s">
        <v>1053</v>
      </c>
      <c r="Q324" s="15" t="str">
        <f>VLOOKUP(P324,functions!$A$2:$H$69,3,FALSE)</f>
        <v>Production worker</v>
      </c>
      <c r="R324" s="15"/>
      <c r="S324" s="17">
        <f>VLOOKUP(P324,functions!$A$2:$H$69,8,FALSE)</f>
        <v>2</v>
      </c>
      <c r="T324" s="17">
        <f t="shared" ca="1" si="55"/>
        <v>10</v>
      </c>
      <c r="U324" s="18" t="e">
        <f ca="1">VLOOKUP(T324,'salary scales'!$A$1:$F$10,S324+1,FALSE)</f>
        <v>#N/A</v>
      </c>
      <c r="V324" s="23">
        <f>VLOOKUP(P324,functions!$A$2:$H$69,5,FALSE)</f>
        <v>1.00064</v>
      </c>
      <c r="X324" s="18" t="e">
        <f t="shared" ca="1" si="56"/>
        <v>#N/A</v>
      </c>
      <c r="Y324" s="18" t="e">
        <f t="shared" ca="1" si="57"/>
        <v>#N/A</v>
      </c>
      <c r="Z324" s="18" t="e">
        <f t="shared" ca="1" si="48"/>
        <v>#N/A</v>
      </c>
      <c r="AA324" s="18" t="e">
        <f t="shared" ca="1" si="49"/>
        <v>#N/A</v>
      </c>
      <c r="AB324" s="18" t="e">
        <f t="shared" ca="1" si="50"/>
        <v>#N/A</v>
      </c>
      <c r="AC324" s="18" t="e">
        <f t="shared" ca="1" si="51"/>
        <v>#N/A</v>
      </c>
      <c r="AD324" s="18" t="e">
        <f t="shared" ca="1" si="52"/>
        <v>#N/A</v>
      </c>
      <c r="AE324" s="18" t="e">
        <f t="shared" ca="1" si="53"/>
        <v>#N/A</v>
      </c>
      <c r="AF324" s="18" t="e">
        <f t="shared" ca="1" si="54"/>
        <v>#N/A</v>
      </c>
      <c r="AG324" t="str">
        <f t="shared" si="58"/>
        <v/>
      </c>
    </row>
    <row r="325" spans="1:33" x14ac:dyDescent="0.3">
      <c r="A325" s="2" t="s">
        <v>320</v>
      </c>
      <c r="B325" t="s">
        <v>891</v>
      </c>
      <c r="D325" t="s">
        <v>441</v>
      </c>
      <c r="E325" s="1" t="s">
        <v>410</v>
      </c>
      <c r="F325" s="1" t="s">
        <v>465</v>
      </c>
      <c r="G325" s="7">
        <v>28968</v>
      </c>
      <c r="H325" s="7">
        <v>40410</v>
      </c>
      <c r="I325" s="1" t="s">
        <v>1081</v>
      </c>
      <c r="J325" s="47">
        <v>2</v>
      </c>
      <c r="K325" s="47">
        <v>2</v>
      </c>
      <c r="L325" s="49" t="s">
        <v>1422</v>
      </c>
      <c r="M325" s="6" t="s">
        <v>1281</v>
      </c>
      <c r="N325" s="6" t="s">
        <v>1334</v>
      </c>
      <c r="O325" s="6" t="s">
        <v>1458</v>
      </c>
      <c r="P325" s="12" t="s">
        <v>1029</v>
      </c>
      <c r="Q325" s="15" t="str">
        <f>VLOOKUP(P325,functions!$A$2:$H$69,3,FALSE)</f>
        <v>Purchaser packaging</v>
      </c>
      <c r="R325" s="15"/>
      <c r="S325" s="17">
        <f>VLOOKUP(P325,functions!$A$2:$H$69,8,FALSE)</f>
        <v>2</v>
      </c>
      <c r="T325" s="17">
        <f t="shared" ca="1" si="55"/>
        <v>8</v>
      </c>
      <c r="U325" s="18">
        <f ca="1">VLOOKUP(T325,'salary scales'!$A$1:$F$10,S325+1,FALSE)</f>
        <v>1939.17</v>
      </c>
      <c r="V325" s="23">
        <f>VLOOKUP(P325,functions!$A$2:$H$69,5,FALSE)</f>
        <v>1</v>
      </c>
      <c r="X325" s="18">
        <f t="shared" ca="1" si="56"/>
        <v>1939.17</v>
      </c>
      <c r="Y325" s="18">
        <f t="shared" ca="1" si="57"/>
        <v>155.1336</v>
      </c>
      <c r="Z325" s="18">
        <f t="shared" ref="Z325:Z388" ca="1" si="59">IF(X325&lt;$Z$415,$Z$414*X325,$Z$414*$Z$415)</f>
        <v>995.87124999999992</v>
      </c>
      <c r="AA325" s="18">
        <f t="shared" ref="AA325:AA388" ca="1" si="60">$AA$415*X325</f>
        <v>150.285675</v>
      </c>
      <c r="AB325" s="18">
        <f t="shared" ref="AB325:AB388" ca="1" si="61">$AB$415*X325</f>
        <v>32.965890000000002</v>
      </c>
      <c r="AC325" s="18">
        <f t="shared" ref="AC325:AC388" ca="1" si="62">$AC$415*X325</f>
        <v>43.437407999999998</v>
      </c>
      <c r="AD325" s="18">
        <f t="shared" ref="AD325:AD388" ca="1" si="63">$AD$415*X325</f>
        <v>90.171405000000007</v>
      </c>
      <c r="AE325" s="18">
        <f t="shared" ref="AE325:AE388" ca="1" si="64">$AE$415*X325</f>
        <v>10.471518000000001</v>
      </c>
      <c r="AF325" s="18">
        <f t="shared" ref="AF325:AF388" ca="1" si="65">$AF$415*(X325-(V325*$AF$414))</f>
        <v>83.692000000000007</v>
      </c>
      <c r="AG325" t="str">
        <f t="shared" si="58"/>
        <v/>
      </c>
    </row>
    <row r="326" spans="1:33" x14ac:dyDescent="0.3">
      <c r="A326" s="2" t="s">
        <v>321</v>
      </c>
      <c r="B326" t="s">
        <v>896</v>
      </c>
      <c r="C326" t="s">
        <v>743</v>
      </c>
      <c r="D326" t="s">
        <v>499</v>
      </c>
      <c r="E326" s="1" t="s">
        <v>410</v>
      </c>
      <c r="F326" s="1" t="s">
        <v>465</v>
      </c>
      <c r="G326" s="7">
        <v>26949</v>
      </c>
      <c r="H326" s="7">
        <v>39703</v>
      </c>
      <c r="I326" s="1" t="s">
        <v>1081</v>
      </c>
      <c r="M326" s="6" t="s">
        <v>1281</v>
      </c>
      <c r="N326" s="6" t="s">
        <v>1435</v>
      </c>
      <c r="O326" s="6" t="s">
        <v>1443</v>
      </c>
      <c r="P326" s="12" t="s">
        <v>1052</v>
      </c>
      <c r="Q326" s="15" t="str">
        <f>VLOOKUP(P326,functions!$A$2:$H$69,3,FALSE)</f>
        <v>Team leader</v>
      </c>
      <c r="R326" s="15" t="s">
        <v>1083</v>
      </c>
      <c r="S326" s="17">
        <f>VLOOKUP(P326,functions!$A$2:$H$69,8,FALSE)</f>
        <v>3</v>
      </c>
      <c r="T326" s="17">
        <f t="shared" ca="1" si="55"/>
        <v>10</v>
      </c>
      <c r="U326" s="18" t="e">
        <f ca="1">VLOOKUP(T326,'salary scales'!$A$1:$F$10,S326+1,FALSE)</f>
        <v>#N/A</v>
      </c>
      <c r="V326" s="23">
        <f>VLOOKUP(P326,functions!$A$2:$H$69,5,FALSE)</f>
        <v>1.00064</v>
      </c>
      <c r="X326" s="18" t="e">
        <f t="shared" ca="1" si="56"/>
        <v>#N/A</v>
      </c>
      <c r="Y326" s="18" t="e">
        <f t="shared" ca="1" si="57"/>
        <v>#N/A</v>
      </c>
      <c r="Z326" s="18" t="e">
        <f t="shared" ca="1" si="59"/>
        <v>#N/A</v>
      </c>
      <c r="AA326" s="18" t="e">
        <f t="shared" ca="1" si="60"/>
        <v>#N/A</v>
      </c>
      <c r="AB326" s="18" t="e">
        <f t="shared" ca="1" si="61"/>
        <v>#N/A</v>
      </c>
      <c r="AC326" s="18" t="e">
        <f t="shared" ca="1" si="62"/>
        <v>#N/A</v>
      </c>
      <c r="AD326" s="18" t="e">
        <f t="shared" ca="1" si="63"/>
        <v>#N/A</v>
      </c>
      <c r="AE326" s="18" t="e">
        <f t="shared" ca="1" si="64"/>
        <v>#N/A</v>
      </c>
      <c r="AF326" s="18" t="e">
        <f t="shared" ca="1" si="65"/>
        <v>#N/A</v>
      </c>
      <c r="AG326" t="str">
        <f t="shared" si="58"/>
        <v/>
      </c>
    </row>
    <row r="327" spans="1:33" x14ac:dyDescent="0.3">
      <c r="A327" s="2" t="s">
        <v>322</v>
      </c>
      <c r="B327" t="s">
        <v>896</v>
      </c>
      <c r="C327" t="s">
        <v>743</v>
      </c>
      <c r="D327" t="s">
        <v>610</v>
      </c>
      <c r="E327" s="1" t="s">
        <v>410</v>
      </c>
      <c r="F327" s="1" t="s">
        <v>465</v>
      </c>
      <c r="G327" s="7">
        <v>30114</v>
      </c>
      <c r="H327" s="7">
        <v>39353</v>
      </c>
      <c r="I327" s="1" t="s">
        <v>1420</v>
      </c>
      <c r="J327" s="47">
        <v>496</v>
      </c>
      <c r="K327" s="47">
        <v>1</v>
      </c>
      <c r="L327" s="49" t="s">
        <v>1422</v>
      </c>
      <c r="M327" s="6" t="s">
        <v>1281</v>
      </c>
      <c r="N327" s="6" t="s">
        <v>1435</v>
      </c>
      <c r="O327" s="6" t="s">
        <v>1446</v>
      </c>
      <c r="P327" s="12" t="s">
        <v>1053</v>
      </c>
      <c r="Q327" s="15" t="str">
        <f>VLOOKUP(P327,functions!$A$2:$H$69,3,FALSE)</f>
        <v>Production worker</v>
      </c>
      <c r="R327" s="15"/>
      <c r="S327" s="17">
        <f>VLOOKUP(P327,functions!$A$2:$H$69,8,FALSE)</f>
        <v>2</v>
      </c>
      <c r="T327" s="17">
        <f t="shared" ca="1" si="55"/>
        <v>11</v>
      </c>
      <c r="U327" s="18" t="e">
        <f ca="1">VLOOKUP(T327,'salary scales'!$A$1:$F$10,S327+1,FALSE)</f>
        <v>#N/A</v>
      </c>
      <c r="V327" s="23">
        <f>VLOOKUP(P327,functions!$A$2:$H$69,5,FALSE)</f>
        <v>1.00064</v>
      </c>
      <c r="X327" s="18" t="e">
        <f t="shared" ca="1" si="56"/>
        <v>#N/A</v>
      </c>
      <c r="Y327" s="18" t="e">
        <f t="shared" ca="1" si="57"/>
        <v>#N/A</v>
      </c>
      <c r="Z327" s="18" t="e">
        <f t="shared" ca="1" si="59"/>
        <v>#N/A</v>
      </c>
      <c r="AA327" s="18" t="e">
        <f t="shared" ca="1" si="60"/>
        <v>#N/A</v>
      </c>
      <c r="AB327" s="18" t="e">
        <f t="shared" ca="1" si="61"/>
        <v>#N/A</v>
      </c>
      <c r="AC327" s="18" t="e">
        <f t="shared" ca="1" si="62"/>
        <v>#N/A</v>
      </c>
      <c r="AD327" s="18" t="e">
        <f t="shared" ca="1" si="63"/>
        <v>#N/A</v>
      </c>
      <c r="AE327" s="18" t="e">
        <f t="shared" ca="1" si="64"/>
        <v>#N/A</v>
      </c>
      <c r="AF327" s="18" t="e">
        <f t="shared" ca="1" si="65"/>
        <v>#N/A</v>
      </c>
      <c r="AG327" t="str">
        <f t="shared" si="58"/>
        <v/>
      </c>
    </row>
    <row r="328" spans="1:33" x14ac:dyDescent="0.3">
      <c r="A328" s="2" t="s">
        <v>323</v>
      </c>
      <c r="B328" t="s">
        <v>897</v>
      </c>
      <c r="C328" t="s">
        <v>743</v>
      </c>
      <c r="D328" t="s">
        <v>611</v>
      </c>
      <c r="E328" s="1" t="s">
        <v>410</v>
      </c>
      <c r="F328" s="1" t="s">
        <v>465</v>
      </c>
      <c r="G328" s="7">
        <v>20462</v>
      </c>
      <c r="H328" s="7">
        <v>39263</v>
      </c>
      <c r="M328" s="6" t="s">
        <v>1281</v>
      </c>
      <c r="N328" s="6" t="s">
        <v>1335</v>
      </c>
      <c r="O328" s="6" t="s">
        <v>1445</v>
      </c>
      <c r="P328" s="12" t="s">
        <v>1021</v>
      </c>
      <c r="Q328" s="15" t="str">
        <f>VLOOKUP(P328,functions!$A$2:$H$69,3,FALSE)</f>
        <v>In-house sales employee</v>
      </c>
      <c r="R328" s="15"/>
      <c r="S328" s="17">
        <f>VLOOKUP(P328,functions!$A$2:$H$69,8,FALSE)</f>
        <v>3</v>
      </c>
      <c r="T328" s="17">
        <f t="shared" ca="1" si="55"/>
        <v>11</v>
      </c>
      <c r="U328" s="18" t="e">
        <f ca="1">VLOOKUP(T328,'salary scales'!$A$1:$F$10,S328+1,FALSE)</f>
        <v>#N/A</v>
      </c>
      <c r="V328" s="23">
        <f>VLOOKUP(P328,functions!$A$2:$H$69,5,FALSE)</f>
        <v>0.6</v>
      </c>
      <c r="X328" s="18" t="e">
        <f t="shared" ca="1" si="56"/>
        <v>#N/A</v>
      </c>
      <c r="Y328" s="18" t="e">
        <f t="shared" ca="1" si="57"/>
        <v>#N/A</v>
      </c>
      <c r="Z328" s="18" t="e">
        <f t="shared" ca="1" si="59"/>
        <v>#N/A</v>
      </c>
      <c r="AA328" s="18" t="e">
        <f t="shared" ca="1" si="60"/>
        <v>#N/A</v>
      </c>
      <c r="AB328" s="18" t="e">
        <f t="shared" ca="1" si="61"/>
        <v>#N/A</v>
      </c>
      <c r="AC328" s="18" t="e">
        <f t="shared" ca="1" si="62"/>
        <v>#N/A</v>
      </c>
      <c r="AD328" s="18" t="e">
        <f t="shared" ca="1" si="63"/>
        <v>#N/A</v>
      </c>
      <c r="AE328" s="18" t="e">
        <f t="shared" ca="1" si="64"/>
        <v>#N/A</v>
      </c>
      <c r="AF328" s="18" t="e">
        <f t="shared" ca="1" si="65"/>
        <v>#N/A</v>
      </c>
      <c r="AG328" t="str">
        <f t="shared" si="58"/>
        <v/>
      </c>
    </row>
    <row r="329" spans="1:33" x14ac:dyDescent="0.3">
      <c r="A329" s="2" t="s">
        <v>324</v>
      </c>
      <c r="B329" t="s">
        <v>780</v>
      </c>
      <c r="D329" t="s">
        <v>678</v>
      </c>
      <c r="E329" s="1" t="s">
        <v>1467</v>
      </c>
      <c r="F329" s="1" t="s">
        <v>468</v>
      </c>
      <c r="G329" s="7">
        <v>28964</v>
      </c>
      <c r="H329" s="7">
        <v>40379</v>
      </c>
      <c r="I329" s="1" t="s">
        <v>1081</v>
      </c>
      <c r="M329" s="6" t="s">
        <v>1281</v>
      </c>
      <c r="N329" s="6" t="s">
        <v>1435</v>
      </c>
      <c r="O329" s="6" t="s">
        <v>1446</v>
      </c>
      <c r="P329" s="12" t="s">
        <v>1054</v>
      </c>
      <c r="Q329" s="15" t="str">
        <f>VLOOKUP(P329,functions!$A$2:$H$69,3,FALSE)</f>
        <v>Production assistant</v>
      </c>
      <c r="R329" s="15"/>
      <c r="S329" s="17">
        <f>VLOOKUP(P329,functions!$A$2:$H$69,8,FALSE)</f>
        <v>1</v>
      </c>
      <c r="T329" s="17">
        <f t="shared" ca="1" si="55"/>
        <v>8</v>
      </c>
      <c r="U329" s="18">
        <f ca="1">VLOOKUP(T329,'salary scales'!$A$1:$F$10,S329+1,FALSE)</f>
        <v>1861.13</v>
      </c>
      <c r="V329" s="23">
        <f>VLOOKUP(P329,functions!$A$2:$H$69,5,FALSE)</f>
        <v>1.00064</v>
      </c>
      <c r="X329" s="18">
        <f t="shared" ca="1" si="56"/>
        <v>1862.3211232000001</v>
      </c>
      <c r="Y329" s="18">
        <f t="shared" ca="1" si="57"/>
        <v>148.98568985600002</v>
      </c>
      <c r="Z329" s="18">
        <f t="shared" ca="1" si="59"/>
        <v>995.87124999999992</v>
      </c>
      <c r="AA329" s="18">
        <f t="shared" ca="1" si="60"/>
        <v>144.32988704800002</v>
      </c>
      <c r="AB329" s="18">
        <f t="shared" ca="1" si="61"/>
        <v>31.659459094400002</v>
      </c>
      <c r="AC329" s="18">
        <f t="shared" ca="1" si="62"/>
        <v>41.715993159680004</v>
      </c>
      <c r="AD329" s="18">
        <f t="shared" ca="1" si="63"/>
        <v>86.597932228800005</v>
      </c>
      <c r="AE329" s="18">
        <f t="shared" ca="1" si="64"/>
        <v>10.056534065280001</v>
      </c>
      <c r="AF329" s="18">
        <f t="shared" ca="1" si="65"/>
        <v>75.936568320000021</v>
      </c>
      <c r="AG329" t="str">
        <f t="shared" si="58"/>
        <v/>
      </c>
    </row>
    <row r="330" spans="1:33" x14ac:dyDescent="0.3">
      <c r="A330" s="2" t="s">
        <v>325</v>
      </c>
      <c r="B330" t="s">
        <v>780</v>
      </c>
      <c r="D330" t="s">
        <v>445</v>
      </c>
      <c r="E330" s="1" t="s">
        <v>410</v>
      </c>
      <c r="F330" s="1" t="s">
        <v>465</v>
      </c>
      <c r="G330" s="7">
        <v>33995</v>
      </c>
      <c r="H330" s="7">
        <v>41076</v>
      </c>
      <c r="I330" s="1" t="s">
        <v>1081</v>
      </c>
      <c r="J330" s="47">
        <v>4</v>
      </c>
      <c r="K330" s="47">
        <v>2</v>
      </c>
      <c r="L330" s="49" t="s">
        <v>1422</v>
      </c>
      <c r="M330" s="6" t="s">
        <v>1283</v>
      </c>
      <c r="N330" s="6" t="s">
        <v>1440</v>
      </c>
      <c r="O330" s="6" t="s">
        <v>1466</v>
      </c>
      <c r="P330" s="12" t="s">
        <v>1053</v>
      </c>
      <c r="Q330" s="15" t="str">
        <f>VLOOKUP(P330,functions!$A$2:$H$69,3,FALSE)</f>
        <v>Production worker</v>
      </c>
      <c r="R330" s="15"/>
      <c r="S330" s="17">
        <f>VLOOKUP(P330,functions!$A$2:$H$69,8,FALSE)</f>
        <v>2</v>
      </c>
      <c r="T330" s="17">
        <f t="shared" ca="1" si="55"/>
        <v>6</v>
      </c>
      <c r="U330" s="18">
        <f ca="1">VLOOKUP(T330,'salary scales'!$A$1:$F$10,S330+1,FALSE)</f>
        <v>1939.17</v>
      </c>
      <c r="V330" s="23">
        <f>VLOOKUP(P330,functions!$A$2:$H$69,5,FALSE)</f>
        <v>1.00064</v>
      </c>
      <c r="X330" s="18">
        <f t="shared" ca="1" si="56"/>
        <v>1940.4110688000001</v>
      </c>
      <c r="Y330" s="18">
        <f t="shared" ca="1" si="57"/>
        <v>155.232885504</v>
      </c>
      <c r="Z330" s="18">
        <f t="shared" ca="1" si="59"/>
        <v>995.87124999999992</v>
      </c>
      <c r="AA330" s="18">
        <f t="shared" ca="1" si="60"/>
        <v>150.38185783200001</v>
      </c>
      <c r="AB330" s="18">
        <f t="shared" ca="1" si="61"/>
        <v>32.986988169600004</v>
      </c>
      <c r="AC330" s="18">
        <f t="shared" ca="1" si="62"/>
        <v>43.465207941119999</v>
      </c>
      <c r="AD330" s="18">
        <f t="shared" ca="1" si="63"/>
        <v>90.229114699199997</v>
      </c>
      <c r="AE330" s="18">
        <f t="shared" ca="1" si="64"/>
        <v>10.478219771520001</v>
      </c>
      <c r="AF330" s="18">
        <f t="shared" ca="1" si="65"/>
        <v>83.745562880000023</v>
      </c>
      <c r="AG330" t="str">
        <f t="shared" si="58"/>
        <v/>
      </c>
    </row>
    <row r="331" spans="1:33" x14ac:dyDescent="0.3">
      <c r="A331" s="2" t="s">
        <v>326</v>
      </c>
      <c r="B331" t="s">
        <v>780</v>
      </c>
      <c r="D331" t="s">
        <v>444</v>
      </c>
      <c r="E331" s="1" t="s">
        <v>410</v>
      </c>
      <c r="F331" s="1" t="s">
        <v>465</v>
      </c>
      <c r="G331" s="7">
        <v>33453</v>
      </c>
      <c r="H331" s="7">
        <v>41108</v>
      </c>
      <c r="I331" s="1" t="s">
        <v>1081</v>
      </c>
      <c r="J331" s="47">
        <v>3</v>
      </c>
      <c r="K331" s="47">
        <v>1</v>
      </c>
      <c r="L331" s="49" t="s">
        <v>1422</v>
      </c>
      <c r="M331" s="6" t="s">
        <v>1281</v>
      </c>
      <c r="N331" s="6" t="s">
        <v>1435</v>
      </c>
      <c r="O331" s="6" t="s">
        <v>1446</v>
      </c>
      <c r="P331" s="12" t="s">
        <v>1053</v>
      </c>
      <c r="Q331" s="15" t="str">
        <f>VLOOKUP(P331,functions!$A$2:$H$69,3,FALSE)</f>
        <v>Production worker</v>
      </c>
      <c r="R331" s="15" t="s">
        <v>1082</v>
      </c>
      <c r="S331" s="17">
        <f>VLOOKUP(P331,functions!$A$2:$H$69,8,FALSE)</f>
        <v>2</v>
      </c>
      <c r="T331" s="17">
        <f t="shared" ca="1" si="55"/>
        <v>6</v>
      </c>
      <c r="U331" s="18">
        <f ca="1">VLOOKUP(T331,'salary scales'!$A$1:$F$10,S331+1,FALSE)</f>
        <v>1939.17</v>
      </c>
      <c r="V331" s="23">
        <f>VLOOKUP(P331,functions!$A$2:$H$69,5,FALSE)</f>
        <v>1.00064</v>
      </c>
      <c r="X331" s="18">
        <f t="shared" ca="1" si="56"/>
        <v>1940.4110688000001</v>
      </c>
      <c r="Y331" s="18">
        <f t="shared" ca="1" si="57"/>
        <v>155.232885504</v>
      </c>
      <c r="Z331" s="18">
        <f t="shared" ca="1" si="59"/>
        <v>995.87124999999992</v>
      </c>
      <c r="AA331" s="18">
        <f t="shared" ca="1" si="60"/>
        <v>150.38185783200001</v>
      </c>
      <c r="AB331" s="18">
        <f t="shared" ca="1" si="61"/>
        <v>32.986988169600004</v>
      </c>
      <c r="AC331" s="18">
        <f t="shared" ca="1" si="62"/>
        <v>43.465207941119999</v>
      </c>
      <c r="AD331" s="18">
        <f t="shared" ca="1" si="63"/>
        <v>90.229114699199997</v>
      </c>
      <c r="AE331" s="18">
        <f t="shared" ca="1" si="64"/>
        <v>10.478219771520001</v>
      </c>
      <c r="AF331" s="18">
        <f t="shared" ca="1" si="65"/>
        <v>83.745562880000023</v>
      </c>
      <c r="AG331" t="str">
        <f t="shared" si="58"/>
        <v/>
      </c>
    </row>
    <row r="332" spans="1:33" x14ac:dyDescent="0.3">
      <c r="A332" s="2" t="s">
        <v>327</v>
      </c>
      <c r="B332" t="s">
        <v>949</v>
      </c>
      <c r="D332" t="s">
        <v>590</v>
      </c>
      <c r="E332" s="1" t="s">
        <v>410</v>
      </c>
      <c r="F332" s="1" t="s">
        <v>465</v>
      </c>
      <c r="G332" s="7">
        <v>23690</v>
      </c>
      <c r="H332" s="7">
        <v>40201</v>
      </c>
      <c r="I332" s="1" t="s">
        <v>1081</v>
      </c>
      <c r="J332" s="47">
        <v>1</v>
      </c>
      <c r="K332" s="47">
        <v>1</v>
      </c>
      <c r="L332" s="49" t="s">
        <v>1422</v>
      </c>
      <c r="M332" s="6" t="s">
        <v>1281</v>
      </c>
      <c r="N332" s="6" t="s">
        <v>1435</v>
      </c>
      <c r="O332" s="6" t="s">
        <v>1466</v>
      </c>
      <c r="P332" s="12" t="s">
        <v>1053</v>
      </c>
      <c r="Q332" s="15" t="str">
        <f>VLOOKUP(P332,functions!$A$2:$H$69,3,FALSE)</f>
        <v>Production worker</v>
      </c>
      <c r="R332" s="15"/>
      <c r="S332" s="17">
        <f>VLOOKUP(P332,functions!$A$2:$H$69,8,FALSE)</f>
        <v>2</v>
      </c>
      <c r="T332" s="17">
        <f t="shared" ca="1" si="55"/>
        <v>8</v>
      </c>
      <c r="U332" s="18">
        <f ca="1">VLOOKUP(T332,'salary scales'!$A$1:$F$10,S332+1,FALSE)</f>
        <v>1939.17</v>
      </c>
      <c r="V332" s="23">
        <f>VLOOKUP(P332,functions!$A$2:$H$69,5,FALSE)</f>
        <v>1.00064</v>
      </c>
      <c r="X332" s="18">
        <f t="shared" ca="1" si="56"/>
        <v>1940.4110688000001</v>
      </c>
      <c r="Y332" s="18">
        <f t="shared" ca="1" si="57"/>
        <v>155.232885504</v>
      </c>
      <c r="Z332" s="18">
        <f t="shared" ca="1" si="59"/>
        <v>995.87124999999992</v>
      </c>
      <c r="AA332" s="18">
        <f t="shared" ca="1" si="60"/>
        <v>150.38185783200001</v>
      </c>
      <c r="AB332" s="18">
        <f t="shared" ca="1" si="61"/>
        <v>32.986988169600004</v>
      </c>
      <c r="AC332" s="18">
        <f t="shared" ca="1" si="62"/>
        <v>43.465207941119999</v>
      </c>
      <c r="AD332" s="18">
        <f t="shared" ca="1" si="63"/>
        <v>90.229114699199997</v>
      </c>
      <c r="AE332" s="18">
        <f t="shared" ca="1" si="64"/>
        <v>10.478219771520001</v>
      </c>
      <c r="AF332" s="18">
        <f t="shared" ca="1" si="65"/>
        <v>83.745562880000023</v>
      </c>
      <c r="AG332" t="str">
        <f t="shared" si="58"/>
        <v/>
      </c>
    </row>
    <row r="333" spans="1:33" x14ac:dyDescent="0.3">
      <c r="A333" s="2" t="s">
        <v>328</v>
      </c>
      <c r="B333" t="s">
        <v>973</v>
      </c>
      <c r="D333" t="s">
        <v>640</v>
      </c>
      <c r="E333" s="1" t="s">
        <v>410</v>
      </c>
      <c r="F333" s="1" t="s">
        <v>465</v>
      </c>
      <c r="G333" s="7">
        <v>32778</v>
      </c>
      <c r="H333" s="7">
        <v>41527</v>
      </c>
      <c r="I333" s="1" t="s">
        <v>1081</v>
      </c>
      <c r="M333" s="6" t="s">
        <v>1281</v>
      </c>
      <c r="N333" s="6" t="s">
        <v>1438</v>
      </c>
      <c r="O333" s="6" t="s">
        <v>1448</v>
      </c>
      <c r="P333" s="12" t="s">
        <v>1060</v>
      </c>
      <c r="Q333" s="15" t="str">
        <f>VLOOKUP(P333,functions!$A$2:$H$69,3,FALSE)</f>
        <v>Logistics employee loading and unloading</v>
      </c>
      <c r="R333" s="15"/>
      <c r="S333" s="17">
        <f>VLOOKUP(P333,functions!$A$2:$H$69,8,FALSE)</f>
        <v>1</v>
      </c>
      <c r="T333" s="17">
        <f t="shared" ca="1" si="55"/>
        <v>5</v>
      </c>
      <c r="U333" s="18">
        <f ca="1">VLOOKUP(T333,'salary scales'!$A$1:$F$10,S333+1,FALSE)</f>
        <v>1829.7</v>
      </c>
      <c r="V333" s="23">
        <f>VLOOKUP(P333,functions!$A$2:$H$69,5,FALSE)</f>
        <v>1</v>
      </c>
      <c r="X333" s="18">
        <f t="shared" ca="1" si="56"/>
        <v>1829.7</v>
      </c>
      <c r="Y333" s="18">
        <f t="shared" ca="1" si="57"/>
        <v>146.376</v>
      </c>
      <c r="Z333" s="18">
        <f t="shared" ca="1" si="59"/>
        <v>995.87124999999992</v>
      </c>
      <c r="AA333" s="18">
        <f t="shared" ca="1" si="60"/>
        <v>141.80175</v>
      </c>
      <c r="AB333" s="18">
        <f t="shared" ca="1" si="61"/>
        <v>31.104900000000004</v>
      </c>
      <c r="AC333" s="18">
        <f t="shared" ca="1" si="62"/>
        <v>40.985280000000003</v>
      </c>
      <c r="AD333" s="18">
        <f t="shared" ca="1" si="63"/>
        <v>85.081050000000005</v>
      </c>
      <c r="AE333" s="18">
        <f t="shared" ca="1" si="64"/>
        <v>9.8803800000000006</v>
      </c>
      <c r="AF333" s="18">
        <f t="shared" ca="1" si="65"/>
        <v>72.745000000000005</v>
      </c>
      <c r="AG333" t="str">
        <f t="shared" si="58"/>
        <v/>
      </c>
    </row>
    <row r="334" spans="1:33" x14ac:dyDescent="0.3">
      <c r="A334" s="2" t="s">
        <v>329</v>
      </c>
      <c r="B334" t="s">
        <v>973</v>
      </c>
      <c r="D334" t="s">
        <v>641</v>
      </c>
      <c r="E334" s="1" t="s">
        <v>410</v>
      </c>
      <c r="F334" s="1" t="s">
        <v>465</v>
      </c>
      <c r="G334" s="7">
        <v>31196</v>
      </c>
      <c r="H334" s="7">
        <v>41156</v>
      </c>
      <c r="I334" s="1" t="s">
        <v>1081</v>
      </c>
      <c r="J334" s="47">
        <v>3</v>
      </c>
      <c r="K334" s="47">
        <v>1</v>
      </c>
      <c r="L334" s="49" t="s">
        <v>1422</v>
      </c>
      <c r="M334" s="6" t="s">
        <v>1281</v>
      </c>
      <c r="N334" s="6" t="s">
        <v>1438</v>
      </c>
      <c r="O334" s="6" t="s">
        <v>1448</v>
      </c>
      <c r="P334" s="12" t="s">
        <v>1060</v>
      </c>
      <c r="Q334" s="15" t="str">
        <f>VLOOKUP(P334,functions!$A$2:$H$69,3,FALSE)</f>
        <v>Logistics employee loading and unloading</v>
      </c>
      <c r="R334" s="15"/>
      <c r="S334" s="17">
        <f>VLOOKUP(P334,functions!$A$2:$H$69,8,FALSE)</f>
        <v>1</v>
      </c>
      <c r="T334" s="17">
        <f t="shared" ca="1" si="55"/>
        <v>6</v>
      </c>
      <c r="U334" s="18">
        <f ca="1">VLOOKUP(T334,'salary scales'!$A$1:$F$10,S334+1,FALSE)</f>
        <v>1861.13</v>
      </c>
      <c r="V334" s="23">
        <f>VLOOKUP(P334,functions!$A$2:$H$69,5,FALSE)</f>
        <v>1</v>
      </c>
      <c r="X334" s="18">
        <f t="shared" ca="1" si="56"/>
        <v>1861.13</v>
      </c>
      <c r="Y334" s="18">
        <f t="shared" ca="1" si="57"/>
        <v>148.8904</v>
      </c>
      <c r="Z334" s="18">
        <f t="shared" ca="1" si="59"/>
        <v>995.87124999999992</v>
      </c>
      <c r="AA334" s="18">
        <f t="shared" ca="1" si="60"/>
        <v>144.23757500000002</v>
      </c>
      <c r="AB334" s="18">
        <f t="shared" ca="1" si="61"/>
        <v>31.639210000000006</v>
      </c>
      <c r="AC334" s="18">
        <f t="shared" ca="1" si="62"/>
        <v>41.689312000000001</v>
      </c>
      <c r="AD334" s="18">
        <f t="shared" ca="1" si="63"/>
        <v>86.542545000000004</v>
      </c>
      <c r="AE334" s="18">
        <f t="shared" ca="1" si="64"/>
        <v>10.050102000000001</v>
      </c>
      <c r="AF334" s="18">
        <f t="shared" ca="1" si="65"/>
        <v>75.888000000000019</v>
      </c>
      <c r="AG334" t="str">
        <f t="shared" si="58"/>
        <v/>
      </c>
    </row>
    <row r="335" spans="1:33" x14ac:dyDescent="0.3">
      <c r="A335" s="2" t="s">
        <v>330</v>
      </c>
      <c r="B335" t="s">
        <v>793</v>
      </c>
      <c r="C335" t="s">
        <v>741</v>
      </c>
      <c r="D335" t="s">
        <v>686</v>
      </c>
      <c r="E335" s="1" t="s">
        <v>1467</v>
      </c>
      <c r="F335" s="1" t="s">
        <v>465</v>
      </c>
      <c r="G335" s="7">
        <v>20534</v>
      </c>
      <c r="H335" s="7">
        <v>39322</v>
      </c>
      <c r="I335" s="1" t="s">
        <v>1081</v>
      </c>
      <c r="M335" s="6" t="s">
        <v>1283</v>
      </c>
      <c r="N335" s="6" t="s">
        <v>1440</v>
      </c>
      <c r="O335" s="6" t="s">
        <v>1450</v>
      </c>
      <c r="P335" s="12" t="s">
        <v>1054</v>
      </c>
      <c r="Q335" s="15" t="str">
        <f>VLOOKUP(P335,functions!$A$2:$H$69,3,FALSE)</f>
        <v>Production assistant</v>
      </c>
      <c r="R335" s="15"/>
      <c r="S335" s="17">
        <f>VLOOKUP(P335,functions!$A$2:$H$69,8,FALSE)</f>
        <v>1</v>
      </c>
      <c r="T335" s="17">
        <f t="shared" ca="1" si="55"/>
        <v>11</v>
      </c>
      <c r="U335" s="18" t="e">
        <f ca="1">VLOOKUP(T335,'salary scales'!$A$1:$F$10,S335+1,FALSE)</f>
        <v>#N/A</v>
      </c>
      <c r="V335" s="23">
        <f>VLOOKUP(P335,functions!$A$2:$H$69,5,FALSE)</f>
        <v>1.00064</v>
      </c>
      <c r="X335" s="18" t="e">
        <f t="shared" ca="1" si="56"/>
        <v>#N/A</v>
      </c>
      <c r="Y335" s="18" t="e">
        <f t="shared" ca="1" si="57"/>
        <v>#N/A</v>
      </c>
      <c r="Z335" s="18" t="e">
        <f t="shared" ca="1" si="59"/>
        <v>#N/A</v>
      </c>
      <c r="AA335" s="18" t="e">
        <f t="shared" ca="1" si="60"/>
        <v>#N/A</v>
      </c>
      <c r="AB335" s="18" t="e">
        <f t="shared" ca="1" si="61"/>
        <v>#N/A</v>
      </c>
      <c r="AC335" s="18" t="e">
        <f t="shared" ca="1" si="62"/>
        <v>#N/A</v>
      </c>
      <c r="AD335" s="18" t="e">
        <f t="shared" ca="1" si="63"/>
        <v>#N/A</v>
      </c>
      <c r="AE335" s="18" t="e">
        <f t="shared" ca="1" si="64"/>
        <v>#N/A</v>
      </c>
      <c r="AF335" s="18" t="e">
        <f t="shared" ca="1" si="65"/>
        <v>#N/A</v>
      </c>
      <c r="AG335" t="str">
        <f t="shared" si="58"/>
        <v/>
      </c>
    </row>
    <row r="336" spans="1:33" x14ac:dyDescent="0.3">
      <c r="A336" s="2" t="s">
        <v>331</v>
      </c>
      <c r="B336" t="s">
        <v>801</v>
      </c>
      <c r="D336" t="s">
        <v>457</v>
      </c>
      <c r="E336" s="1" t="s">
        <v>410</v>
      </c>
      <c r="F336" s="1" t="s">
        <v>465</v>
      </c>
      <c r="G336" s="7">
        <v>22736</v>
      </c>
      <c r="H336" s="7">
        <v>41441</v>
      </c>
      <c r="I336" s="1" t="s">
        <v>1081</v>
      </c>
      <c r="J336" s="47">
        <v>1</v>
      </c>
      <c r="K336" s="47">
        <v>1</v>
      </c>
      <c r="L336" s="49" t="s">
        <v>1424</v>
      </c>
      <c r="M336" s="6" t="s">
        <v>1281</v>
      </c>
      <c r="N336" s="6" t="s">
        <v>1435</v>
      </c>
      <c r="O336" s="6" t="s">
        <v>1464</v>
      </c>
      <c r="P336" s="12" t="s">
        <v>1051</v>
      </c>
      <c r="Q336" s="15" t="str">
        <f>VLOOKUP(P336,functions!$A$2:$H$69,3,FALSE)</f>
        <v>Planner</v>
      </c>
      <c r="R336" s="15"/>
      <c r="S336" s="17">
        <f>VLOOKUP(P336,functions!$A$2:$H$69,8,FALSE)</f>
        <v>3</v>
      </c>
      <c r="T336" s="17">
        <f t="shared" ca="1" si="55"/>
        <v>5</v>
      </c>
      <c r="U336" s="18">
        <f ca="1">VLOOKUP(T336,'salary scales'!$A$1:$F$10,S336+1,FALSE)</f>
        <v>1975.67</v>
      </c>
      <c r="V336" s="23">
        <f>VLOOKUP(P336,functions!$A$2:$H$69,5,FALSE)</f>
        <v>1</v>
      </c>
      <c r="X336" s="18">
        <f t="shared" ca="1" si="56"/>
        <v>1975.67</v>
      </c>
      <c r="Y336" s="18">
        <f t="shared" ca="1" si="57"/>
        <v>158.05360000000002</v>
      </c>
      <c r="Z336" s="18">
        <f t="shared" ca="1" si="59"/>
        <v>995.87124999999992</v>
      </c>
      <c r="AA336" s="18">
        <f t="shared" ca="1" si="60"/>
        <v>153.11442500000001</v>
      </c>
      <c r="AB336" s="18">
        <f t="shared" ca="1" si="61"/>
        <v>33.586390000000002</v>
      </c>
      <c r="AC336" s="18">
        <f t="shared" ca="1" si="62"/>
        <v>44.255008000000004</v>
      </c>
      <c r="AD336" s="18">
        <f t="shared" ca="1" si="63"/>
        <v>91.868655000000004</v>
      </c>
      <c r="AE336" s="18">
        <f t="shared" ca="1" si="64"/>
        <v>10.668618</v>
      </c>
      <c r="AF336" s="18">
        <f t="shared" ca="1" si="65"/>
        <v>87.342000000000013</v>
      </c>
      <c r="AG336">
        <f t="shared" si="58"/>
        <v>1</v>
      </c>
    </row>
    <row r="337" spans="1:33" x14ac:dyDescent="0.3">
      <c r="A337" s="2" t="s">
        <v>332</v>
      </c>
      <c r="B337" t="s">
        <v>764</v>
      </c>
      <c r="C337" t="s">
        <v>743</v>
      </c>
      <c r="D337" t="s">
        <v>669</v>
      </c>
      <c r="E337" s="1" t="s">
        <v>1467</v>
      </c>
      <c r="F337" s="1" t="s">
        <v>465</v>
      </c>
      <c r="G337" s="7">
        <v>28876</v>
      </c>
      <c r="H337" s="7">
        <v>39676</v>
      </c>
      <c r="I337" s="1" t="s">
        <v>1081</v>
      </c>
      <c r="M337" s="6" t="s">
        <v>1281</v>
      </c>
      <c r="N337" s="6" t="s">
        <v>1435</v>
      </c>
      <c r="O337" s="6" t="s">
        <v>1446</v>
      </c>
      <c r="P337" s="12" t="s">
        <v>1054</v>
      </c>
      <c r="Q337" s="15" t="str">
        <f>VLOOKUP(P337,functions!$A$2:$H$69,3,FALSE)</f>
        <v>Production assistant</v>
      </c>
      <c r="R337" s="15"/>
      <c r="S337" s="17">
        <f>VLOOKUP(P337,functions!$A$2:$H$69,8,FALSE)</f>
        <v>1</v>
      </c>
      <c r="T337" s="17">
        <f t="shared" ca="1" si="55"/>
        <v>10</v>
      </c>
      <c r="U337" s="18" t="e">
        <f ca="1">VLOOKUP(T337,'salary scales'!$A$1:$F$10,S337+1,FALSE)</f>
        <v>#N/A</v>
      </c>
      <c r="V337" s="23">
        <f>VLOOKUP(P337,functions!$A$2:$H$69,5,FALSE)</f>
        <v>1.00064</v>
      </c>
      <c r="X337" s="18" t="e">
        <f t="shared" ca="1" si="56"/>
        <v>#N/A</v>
      </c>
      <c r="Y337" s="18" t="e">
        <f t="shared" ca="1" si="57"/>
        <v>#N/A</v>
      </c>
      <c r="Z337" s="18" t="e">
        <f t="shared" ca="1" si="59"/>
        <v>#N/A</v>
      </c>
      <c r="AA337" s="18" t="e">
        <f t="shared" ca="1" si="60"/>
        <v>#N/A</v>
      </c>
      <c r="AB337" s="18" t="e">
        <f t="shared" ca="1" si="61"/>
        <v>#N/A</v>
      </c>
      <c r="AC337" s="18" t="e">
        <f t="shared" ca="1" si="62"/>
        <v>#N/A</v>
      </c>
      <c r="AD337" s="18" t="e">
        <f t="shared" ca="1" si="63"/>
        <v>#N/A</v>
      </c>
      <c r="AE337" s="18" t="e">
        <f t="shared" ca="1" si="64"/>
        <v>#N/A</v>
      </c>
      <c r="AF337" s="18" t="e">
        <f t="shared" ca="1" si="65"/>
        <v>#N/A</v>
      </c>
      <c r="AG337" t="str">
        <f t="shared" si="58"/>
        <v/>
      </c>
    </row>
    <row r="338" spans="1:33" x14ac:dyDescent="0.3">
      <c r="A338" s="2" t="s">
        <v>333</v>
      </c>
      <c r="B338" t="s">
        <v>764</v>
      </c>
      <c r="C338" t="s">
        <v>743</v>
      </c>
      <c r="D338" t="s">
        <v>670</v>
      </c>
      <c r="E338" s="1" t="s">
        <v>1467</v>
      </c>
      <c r="F338" s="1" t="s">
        <v>465</v>
      </c>
      <c r="G338" s="7">
        <v>34210</v>
      </c>
      <c r="H338" s="7">
        <v>40596</v>
      </c>
      <c r="I338" s="1" t="s">
        <v>1295</v>
      </c>
      <c r="J338" s="47">
        <v>101</v>
      </c>
      <c r="K338" s="47">
        <v>3</v>
      </c>
      <c r="L338" s="49" t="s">
        <v>1433</v>
      </c>
      <c r="M338" s="6" t="s">
        <v>1281</v>
      </c>
      <c r="N338" s="6" t="s">
        <v>1405</v>
      </c>
      <c r="O338" s="6" t="s">
        <v>1279</v>
      </c>
      <c r="P338" s="12" t="s">
        <v>1066</v>
      </c>
      <c r="Q338" s="15" t="str">
        <f>VLOOKUP(P338,functions!$A$2:$H$69,3,FALSE)</f>
        <v>restaurant employee</v>
      </c>
      <c r="R338" s="15" t="s">
        <v>1082</v>
      </c>
      <c r="S338" s="17">
        <f>VLOOKUP(P338,functions!$A$2:$H$69,8,FALSE)</f>
        <v>2</v>
      </c>
      <c r="T338" s="17">
        <f t="shared" ca="1" si="55"/>
        <v>7</v>
      </c>
      <c r="U338" s="18">
        <f ca="1">VLOOKUP(T338,'salary scales'!$A$1:$F$10,S338+1,FALSE)</f>
        <v>1939.17</v>
      </c>
      <c r="V338" s="23">
        <f>VLOOKUP(P338,functions!$A$2:$H$69,5,FALSE)</f>
        <v>1</v>
      </c>
      <c r="X338" s="18">
        <f t="shared" ca="1" si="56"/>
        <v>1939.17</v>
      </c>
      <c r="Y338" s="18">
        <f t="shared" ca="1" si="57"/>
        <v>155.1336</v>
      </c>
      <c r="Z338" s="18">
        <f t="shared" ca="1" si="59"/>
        <v>995.87124999999992</v>
      </c>
      <c r="AA338" s="18">
        <f t="shared" ca="1" si="60"/>
        <v>150.285675</v>
      </c>
      <c r="AB338" s="18">
        <f t="shared" ca="1" si="61"/>
        <v>32.965890000000002</v>
      </c>
      <c r="AC338" s="18">
        <f t="shared" ca="1" si="62"/>
        <v>43.437407999999998</v>
      </c>
      <c r="AD338" s="18">
        <f t="shared" ca="1" si="63"/>
        <v>90.171405000000007</v>
      </c>
      <c r="AE338" s="18">
        <f t="shared" ca="1" si="64"/>
        <v>10.471518000000001</v>
      </c>
      <c r="AF338" s="18">
        <f t="shared" ca="1" si="65"/>
        <v>83.692000000000007</v>
      </c>
      <c r="AG338" t="str">
        <f t="shared" si="58"/>
        <v/>
      </c>
    </row>
    <row r="339" spans="1:33" x14ac:dyDescent="0.3">
      <c r="A339" s="2" t="s">
        <v>334</v>
      </c>
      <c r="B339" t="s">
        <v>764</v>
      </c>
      <c r="C339" t="s">
        <v>743</v>
      </c>
      <c r="D339" t="s">
        <v>432</v>
      </c>
      <c r="E339" s="1" t="s">
        <v>410</v>
      </c>
      <c r="F339" s="1" t="s">
        <v>465</v>
      </c>
      <c r="G339" s="7">
        <v>27625</v>
      </c>
      <c r="H339" s="7">
        <v>41197</v>
      </c>
      <c r="I339" s="1" t="s">
        <v>1081</v>
      </c>
      <c r="J339" s="47">
        <v>6</v>
      </c>
      <c r="K339" s="47">
        <v>3</v>
      </c>
      <c r="L339" s="49" t="s">
        <v>1422</v>
      </c>
      <c r="M339" s="6" t="s">
        <v>1281</v>
      </c>
      <c r="N339" s="6" t="s">
        <v>1435</v>
      </c>
      <c r="O339" s="6" t="s">
        <v>1446</v>
      </c>
      <c r="P339" s="12" t="s">
        <v>1053</v>
      </c>
      <c r="Q339" s="15" t="str">
        <f>VLOOKUP(P339,functions!$A$2:$H$69,3,FALSE)</f>
        <v>Production worker</v>
      </c>
      <c r="R339" s="15"/>
      <c r="S339" s="17">
        <f>VLOOKUP(P339,functions!$A$2:$H$69,8,FALSE)</f>
        <v>2</v>
      </c>
      <c r="T339" s="17">
        <f t="shared" ca="1" si="55"/>
        <v>6</v>
      </c>
      <c r="U339" s="18">
        <f ca="1">VLOOKUP(T339,'salary scales'!$A$1:$F$10,S339+1,FALSE)</f>
        <v>1939.17</v>
      </c>
      <c r="V339" s="23">
        <f>VLOOKUP(P339,functions!$A$2:$H$69,5,FALSE)</f>
        <v>1.00064</v>
      </c>
      <c r="X339" s="18">
        <f t="shared" ca="1" si="56"/>
        <v>1940.4110688000001</v>
      </c>
      <c r="Y339" s="18">
        <f t="shared" ca="1" si="57"/>
        <v>155.232885504</v>
      </c>
      <c r="Z339" s="18">
        <f t="shared" ca="1" si="59"/>
        <v>995.87124999999992</v>
      </c>
      <c r="AA339" s="18">
        <f t="shared" ca="1" si="60"/>
        <v>150.38185783200001</v>
      </c>
      <c r="AB339" s="18">
        <f t="shared" ca="1" si="61"/>
        <v>32.986988169600004</v>
      </c>
      <c r="AC339" s="18">
        <f t="shared" ca="1" si="62"/>
        <v>43.465207941119999</v>
      </c>
      <c r="AD339" s="18">
        <f t="shared" ca="1" si="63"/>
        <v>90.229114699199997</v>
      </c>
      <c r="AE339" s="18">
        <f t="shared" ca="1" si="64"/>
        <v>10.478219771520001</v>
      </c>
      <c r="AF339" s="18">
        <f t="shared" ca="1" si="65"/>
        <v>83.745562880000023</v>
      </c>
      <c r="AG339" t="str">
        <f t="shared" si="58"/>
        <v/>
      </c>
    </row>
    <row r="340" spans="1:33" x14ac:dyDescent="0.3">
      <c r="A340" s="2" t="s">
        <v>335</v>
      </c>
      <c r="B340" t="s">
        <v>792</v>
      </c>
      <c r="D340" t="s">
        <v>515</v>
      </c>
      <c r="E340" s="1" t="s">
        <v>410</v>
      </c>
      <c r="F340" s="1" t="s">
        <v>465</v>
      </c>
      <c r="G340" s="7">
        <v>33483</v>
      </c>
      <c r="H340" s="7">
        <v>39964</v>
      </c>
      <c r="I340" s="1" t="s">
        <v>1081</v>
      </c>
      <c r="M340" s="6" t="s">
        <v>1281</v>
      </c>
      <c r="N340" s="6" t="s">
        <v>1044</v>
      </c>
      <c r="O340" s="6" t="s">
        <v>1274</v>
      </c>
      <c r="P340" s="12" t="s">
        <v>1014</v>
      </c>
      <c r="Q340" s="15" t="str">
        <f>VLOOKUP(P340,functions!$A$2:$H$69,3,FALSE)</f>
        <v>Graphic designer</v>
      </c>
      <c r="R340" s="15"/>
      <c r="S340" s="17">
        <f>VLOOKUP(P340,functions!$A$2:$H$69,8,FALSE)</f>
        <v>4</v>
      </c>
      <c r="T340" s="17">
        <f t="shared" ca="1" si="55"/>
        <v>9</v>
      </c>
      <c r="U340" s="18">
        <f ca="1">VLOOKUP(T340,'salary scales'!$A$1:$F$10,S340+1,FALSE)</f>
        <v>2277.9499999999998</v>
      </c>
      <c r="V340" s="23">
        <f>VLOOKUP(P340,functions!$A$2:$H$69,5,FALSE)</f>
        <v>1</v>
      </c>
      <c r="X340" s="18">
        <f t="shared" ca="1" si="56"/>
        <v>2277.9499999999998</v>
      </c>
      <c r="Y340" s="18">
        <f t="shared" ca="1" si="57"/>
        <v>182.23599999999999</v>
      </c>
      <c r="Z340" s="18">
        <f t="shared" ca="1" si="59"/>
        <v>995.87124999999992</v>
      </c>
      <c r="AA340" s="18">
        <f t="shared" ca="1" si="60"/>
        <v>176.54112499999999</v>
      </c>
      <c r="AB340" s="18">
        <f t="shared" ca="1" si="61"/>
        <v>38.725149999999999</v>
      </c>
      <c r="AC340" s="18">
        <f t="shared" ca="1" si="62"/>
        <v>51.026079999999993</v>
      </c>
      <c r="AD340" s="18">
        <f t="shared" ca="1" si="63"/>
        <v>105.92467499999999</v>
      </c>
      <c r="AE340" s="18">
        <f t="shared" ca="1" si="64"/>
        <v>12.300929999999999</v>
      </c>
      <c r="AF340" s="18">
        <f t="shared" ca="1" si="65"/>
        <v>117.57</v>
      </c>
      <c r="AG340" t="str">
        <f t="shared" si="58"/>
        <v/>
      </c>
    </row>
    <row r="341" spans="1:33" x14ac:dyDescent="0.3">
      <c r="A341" s="2" t="s">
        <v>336</v>
      </c>
      <c r="B341" t="s">
        <v>792</v>
      </c>
      <c r="D341" t="s">
        <v>430</v>
      </c>
      <c r="E341" s="1" t="s">
        <v>410</v>
      </c>
      <c r="F341" s="1" t="s">
        <v>465</v>
      </c>
      <c r="G341" s="7">
        <v>29017</v>
      </c>
      <c r="H341" s="7">
        <v>40978</v>
      </c>
      <c r="I341" s="1" t="s">
        <v>1081</v>
      </c>
      <c r="J341" s="47">
        <v>2</v>
      </c>
      <c r="K341" s="47">
        <v>1</v>
      </c>
      <c r="L341" s="49" t="s">
        <v>1422</v>
      </c>
      <c r="M341" s="6" t="s">
        <v>1281</v>
      </c>
      <c r="N341" s="6" t="s">
        <v>1435</v>
      </c>
      <c r="O341" s="6" t="s">
        <v>1446</v>
      </c>
      <c r="P341" s="12" t="s">
        <v>1053</v>
      </c>
      <c r="Q341" s="15" t="str">
        <f>VLOOKUP(P341,functions!$A$2:$H$69,3,FALSE)</f>
        <v>Production worker</v>
      </c>
      <c r="R341" s="15" t="s">
        <v>1082</v>
      </c>
      <c r="S341" s="17">
        <f>VLOOKUP(P341,functions!$A$2:$H$69,8,FALSE)</f>
        <v>2</v>
      </c>
      <c r="T341" s="17">
        <f t="shared" ca="1" si="55"/>
        <v>6</v>
      </c>
      <c r="U341" s="18">
        <f ca="1">VLOOKUP(T341,'salary scales'!$A$1:$F$10,S341+1,FALSE)</f>
        <v>1939.17</v>
      </c>
      <c r="V341" s="23">
        <f>VLOOKUP(P341,functions!$A$2:$H$69,5,FALSE)</f>
        <v>1.00064</v>
      </c>
      <c r="X341" s="18">
        <f t="shared" ca="1" si="56"/>
        <v>1940.4110688000001</v>
      </c>
      <c r="Y341" s="18">
        <f t="shared" ca="1" si="57"/>
        <v>155.232885504</v>
      </c>
      <c r="Z341" s="18">
        <f t="shared" ca="1" si="59"/>
        <v>995.87124999999992</v>
      </c>
      <c r="AA341" s="18">
        <f t="shared" ca="1" si="60"/>
        <v>150.38185783200001</v>
      </c>
      <c r="AB341" s="18">
        <f t="shared" ca="1" si="61"/>
        <v>32.986988169600004</v>
      </c>
      <c r="AC341" s="18">
        <f t="shared" ca="1" si="62"/>
        <v>43.465207941119999</v>
      </c>
      <c r="AD341" s="18">
        <f t="shared" ca="1" si="63"/>
        <v>90.229114699199997</v>
      </c>
      <c r="AE341" s="18">
        <f t="shared" ca="1" si="64"/>
        <v>10.478219771520001</v>
      </c>
      <c r="AF341" s="18">
        <f t="shared" ca="1" si="65"/>
        <v>83.745562880000023</v>
      </c>
      <c r="AG341" t="str">
        <f t="shared" si="58"/>
        <v/>
      </c>
    </row>
    <row r="342" spans="1:33" x14ac:dyDescent="0.3">
      <c r="A342" s="2" t="s">
        <v>337</v>
      </c>
      <c r="B342" t="s">
        <v>792</v>
      </c>
      <c r="D342" t="s">
        <v>452</v>
      </c>
      <c r="E342" s="1" t="s">
        <v>410</v>
      </c>
      <c r="F342" s="1" t="s">
        <v>465</v>
      </c>
      <c r="G342" s="7">
        <v>23002</v>
      </c>
      <c r="H342" s="7">
        <v>40443</v>
      </c>
      <c r="I342" s="1" t="s">
        <v>1081</v>
      </c>
      <c r="M342" s="6" t="s">
        <v>1281</v>
      </c>
      <c r="N342" s="6" t="s">
        <v>1335</v>
      </c>
      <c r="O342" s="6" t="s">
        <v>1046</v>
      </c>
      <c r="P342" s="12" t="s">
        <v>1025</v>
      </c>
      <c r="Q342" s="15" t="str">
        <f>VLOOKUP(P342,functions!$A$2:$H$69,3,FALSE)</f>
        <v>Marketeer</v>
      </c>
      <c r="R342" s="15"/>
      <c r="S342" s="17">
        <f>VLOOKUP(P342,functions!$A$2:$H$69,8,FALSE)</f>
        <v>2</v>
      </c>
      <c r="T342" s="17">
        <f t="shared" ca="1" si="55"/>
        <v>8</v>
      </c>
      <c r="U342" s="18">
        <f ca="1">VLOOKUP(T342,'salary scales'!$A$1:$F$10,S342+1,FALSE)</f>
        <v>1939.17</v>
      </c>
      <c r="V342" s="23">
        <f>VLOOKUP(P342,functions!$A$2:$H$69,5,FALSE)</f>
        <v>0.6</v>
      </c>
      <c r="X342" s="18">
        <f t="shared" ca="1" si="56"/>
        <v>1163.502</v>
      </c>
      <c r="Y342" s="18">
        <f t="shared" ca="1" si="57"/>
        <v>93.080159999999992</v>
      </c>
      <c r="Z342" s="18">
        <f t="shared" ca="1" si="59"/>
        <v>995.87124999999992</v>
      </c>
      <c r="AA342" s="18">
        <f t="shared" ca="1" si="60"/>
        <v>90.171404999999993</v>
      </c>
      <c r="AB342" s="18">
        <f t="shared" ca="1" si="61"/>
        <v>19.779534000000002</v>
      </c>
      <c r="AC342" s="18">
        <f t="shared" ca="1" si="62"/>
        <v>26.062444799999998</v>
      </c>
      <c r="AD342" s="18">
        <f t="shared" ca="1" si="63"/>
        <v>54.102843</v>
      </c>
      <c r="AE342" s="18">
        <f t="shared" ca="1" si="64"/>
        <v>6.2829107999999998</v>
      </c>
      <c r="AF342" s="18">
        <f t="shared" ca="1" si="65"/>
        <v>50.215199999999996</v>
      </c>
      <c r="AG342" t="str">
        <f t="shared" si="58"/>
        <v/>
      </c>
    </row>
    <row r="343" spans="1:33" x14ac:dyDescent="0.3">
      <c r="A343" s="2" t="s">
        <v>338</v>
      </c>
      <c r="B343" t="s">
        <v>792</v>
      </c>
      <c r="D343" t="s">
        <v>503</v>
      </c>
      <c r="E343" s="1" t="s">
        <v>410</v>
      </c>
      <c r="F343" s="1" t="s">
        <v>465</v>
      </c>
      <c r="G343" s="7">
        <v>31728</v>
      </c>
      <c r="H343" s="7">
        <v>40774</v>
      </c>
      <c r="I343" s="1" t="s">
        <v>1081</v>
      </c>
      <c r="J343" s="47">
        <v>322</v>
      </c>
      <c r="K343" s="47">
        <v>4</v>
      </c>
      <c r="L343" s="49" t="s">
        <v>1291</v>
      </c>
      <c r="M343" s="6" t="s">
        <v>1281</v>
      </c>
      <c r="N343" s="6" t="s">
        <v>1335</v>
      </c>
      <c r="O343" s="6" t="s">
        <v>1453</v>
      </c>
      <c r="P343" s="12" t="s">
        <v>1019</v>
      </c>
      <c r="Q343" s="15" t="str">
        <f>VLOOKUP(P343,functions!$A$2:$H$69,3,FALSE)</f>
        <v>Sales employee field service</v>
      </c>
      <c r="R343" s="15"/>
      <c r="S343" s="17">
        <f>VLOOKUP(P343,functions!$A$2:$H$69,8,FALSE)</f>
        <v>3</v>
      </c>
      <c r="T343" s="17">
        <f t="shared" ca="1" si="55"/>
        <v>7</v>
      </c>
      <c r="U343" s="18">
        <f ca="1">VLOOKUP(T343,'salary scales'!$A$1:$F$10,S343+1,FALSE)</f>
        <v>2074.52</v>
      </c>
      <c r="V343" s="23">
        <f>VLOOKUP(P343,functions!$A$2:$H$69,5,FALSE)</f>
        <v>1</v>
      </c>
      <c r="X343" s="18">
        <f t="shared" ca="1" si="56"/>
        <v>2074.52</v>
      </c>
      <c r="Y343" s="18">
        <f t="shared" ca="1" si="57"/>
        <v>165.9616</v>
      </c>
      <c r="Z343" s="18">
        <f t="shared" ca="1" si="59"/>
        <v>995.87124999999992</v>
      </c>
      <c r="AA343" s="18">
        <f t="shared" ca="1" si="60"/>
        <v>160.77529999999999</v>
      </c>
      <c r="AB343" s="18">
        <f t="shared" ca="1" si="61"/>
        <v>35.266840000000002</v>
      </c>
      <c r="AC343" s="18">
        <f t="shared" ca="1" si="62"/>
        <v>46.469248</v>
      </c>
      <c r="AD343" s="18">
        <f t="shared" ca="1" si="63"/>
        <v>96.465180000000004</v>
      </c>
      <c r="AE343" s="18">
        <f t="shared" ca="1" si="64"/>
        <v>11.202408</v>
      </c>
      <c r="AF343" s="18">
        <f t="shared" ca="1" si="65"/>
        <v>97.227000000000004</v>
      </c>
      <c r="AG343" t="str">
        <f t="shared" si="58"/>
        <v/>
      </c>
    </row>
    <row r="344" spans="1:33" x14ac:dyDescent="0.3">
      <c r="A344" s="2" t="s">
        <v>339</v>
      </c>
      <c r="B344" t="s">
        <v>787</v>
      </c>
      <c r="C344" t="s">
        <v>741</v>
      </c>
      <c r="D344" t="s">
        <v>423</v>
      </c>
      <c r="E344" s="1" t="s">
        <v>410</v>
      </c>
      <c r="F344" s="1" t="s">
        <v>465</v>
      </c>
      <c r="G344" s="7">
        <v>25214</v>
      </c>
      <c r="H344" s="7">
        <v>40350</v>
      </c>
      <c r="I344" s="1" t="s">
        <v>1081</v>
      </c>
      <c r="J344" s="47">
        <v>1</v>
      </c>
      <c r="K344" s="47">
        <v>1</v>
      </c>
      <c r="L344" s="49" t="s">
        <v>1423</v>
      </c>
      <c r="M344" s="6" t="s">
        <v>1281</v>
      </c>
      <c r="N344" s="6" t="s">
        <v>1403</v>
      </c>
      <c r="O344" s="6" t="s">
        <v>1286</v>
      </c>
      <c r="P344" s="12" t="s">
        <v>999</v>
      </c>
      <c r="Q344" s="15" t="str">
        <f>VLOOKUP(P344,functions!$A$2:$H$69,3,FALSE)</f>
        <v>Head of HRM</v>
      </c>
      <c r="R344" s="15"/>
      <c r="S344" s="17">
        <f>VLOOKUP(P344,functions!$A$2:$H$69,8,FALSE)</f>
        <v>5</v>
      </c>
      <c r="T344" s="17">
        <f t="shared" ca="1" si="55"/>
        <v>8</v>
      </c>
      <c r="U344" s="18">
        <f ca="1">VLOOKUP(T344,'salary scales'!$A$1:$F$10,S344+1,FALSE)</f>
        <v>2958.29</v>
      </c>
      <c r="V344" s="23">
        <f>VLOOKUP(P344,functions!$A$2:$H$69,5,FALSE)</f>
        <v>1</v>
      </c>
      <c r="X344" s="18">
        <f t="shared" ca="1" si="56"/>
        <v>2958.29</v>
      </c>
      <c r="Y344" s="18">
        <f t="shared" ca="1" si="57"/>
        <v>236.66319999999999</v>
      </c>
      <c r="Z344" s="18">
        <f t="shared" ca="1" si="59"/>
        <v>995.87124999999992</v>
      </c>
      <c r="AA344" s="18">
        <f t="shared" ca="1" si="60"/>
        <v>229.26747499999999</v>
      </c>
      <c r="AB344" s="18">
        <f t="shared" ca="1" si="61"/>
        <v>50.290930000000003</v>
      </c>
      <c r="AC344" s="18">
        <f t="shared" ca="1" si="62"/>
        <v>66.265696000000005</v>
      </c>
      <c r="AD344" s="18">
        <f t="shared" ca="1" si="63"/>
        <v>137.560485</v>
      </c>
      <c r="AE344" s="18">
        <f t="shared" ca="1" si="64"/>
        <v>15.974766000000001</v>
      </c>
      <c r="AF344" s="18">
        <f t="shared" ca="1" si="65"/>
        <v>185.60400000000001</v>
      </c>
      <c r="AG344" t="str">
        <f t="shared" si="58"/>
        <v/>
      </c>
    </row>
    <row r="345" spans="1:33" x14ac:dyDescent="0.3">
      <c r="A345" s="2" t="s">
        <v>340</v>
      </c>
      <c r="B345" t="s">
        <v>903</v>
      </c>
      <c r="D345" t="s">
        <v>506</v>
      </c>
      <c r="E345" s="1" t="s">
        <v>410</v>
      </c>
      <c r="F345" s="1" t="s">
        <v>465</v>
      </c>
      <c r="G345" s="7">
        <v>22786</v>
      </c>
      <c r="H345" s="7">
        <v>39973</v>
      </c>
      <c r="I345" s="1" t="s">
        <v>1081</v>
      </c>
      <c r="M345" s="6" t="s">
        <v>1281</v>
      </c>
      <c r="N345" s="6" t="s">
        <v>1435</v>
      </c>
      <c r="O345" s="6" t="s">
        <v>1466</v>
      </c>
      <c r="P345" s="12" t="s">
        <v>1053</v>
      </c>
      <c r="Q345" s="15" t="str">
        <f>VLOOKUP(P345,functions!$A$2:$H$69,3,FALSE)</f>
        <v>Production worker</v>
      </c>
      <c r="R345" s="15"/>
      <c r="S345" s="17">
        <f>VLOOKUP(P345,functions!$A$2:$H$69,8,FALSE)</f>
        <v>2</v>
      </c>
      <c r="T345" s="17">
        <f t="shared" ca="1" si="55"/>
        <v>9</v>
      </c>
      <c r="U345" s="18">
        <f ca="1">VLOOKUP(T345,'salary scales'!$A$1:$F$10,S345+1,FALSE)</f>
        <v>1939.17</v>
      </c>
      <c r="V345" s="23">
        <f>VLOOKUP(P345,functions!$A$2:$H$69,5,FALSE)</f>
        <v>1.00064</v>
      </c>
      <c r="X345" s="18">
        <f t="shared" ca="1" si="56"/>
        <v>1940.4110688000001</v>
      </c>
      <c r="Y345" s="18">
        <f t="shared" ca="1" si="57"/>
        <v>155.232885504</v>
      </c>
      <c r="Z345" s="18">
        <f t="shared" ca="1" si="59"/>
        <v>995.87124999999992</v>
      </c>
      <c r="AA345" s="18">
        <f t="shared" ca="1" si="60"/>
        <v>150.38185783200001</v>
      </c>
      <c r="AB345" s="18">
        <f t="shared" ca="1" si="61"/>
        <v>32.986988169600004</v>
      </c>
      <c r="AC345" s="18">
        <f t="shared" ca="1" si="62"/>
        <v>43.465207941119999</v>
      </c>
      <c r="AD345" s="18">
        <f t="shared" ca="1" si="63"/>
        <v>90.229114699199997</v>
      </c>
      <c r="AE345" s="18">
        <f t="shared" ca="1" si="64"/>
        <v>10.478219771520001</v>
      </c>
      <c r="AF345" s="18">
        <f t="shared" ca="1" si="65"/>
        <v>83.745562880000023</v>
      </c>
      <c r="AG345" t="str">
        <f t="shared" si="58"/>
        <v/>
      </c>
    </row>
    <row r="346" spans="1:33" x14ac:dyDescent="0.3">
      <c r="A346" s="2" t="s">
        <v>341</v>
      </c>
      <c r="B346" t="s">
        <v>903</v>
      </c>
      <c r="D346" t="s">
        <v>507</v>
      </c>
      <c r="E346" s="1" t="s">
        <v>410</v>
      </c>
      <c r="F346" s="1" t="s">
        <v>465</v>
      </c>
      <c r="G346" s="7">
        <v>26144</v>
      </c>
      <c r="H346" s="7">
        <v>40070</v>
      </c>
      <c r="I346" s="1" t="s">
        <v>1081</v>
      </c>
      <c r="J346" s="47">
        <v>3</v>
      </c>
      <c r="K346" s="47">
        <v>1</v>
      </c>
      <c r="L346" s="49" t="s">
        <v>1422</v>
      </c>
      <c r="M346" s="6" t="s">
        <v>1281</v>
      </c>
      <c r="N346" s="6" t="s">
        <v>1435</v>
      </c>
      <c r="O346" s="6" t="s">
        <v>1466</v>
      </c>
      <c r="P346" s="12" t="s">
        <v>1053</v>
      </c>
      <c r="Q346" s="15" t="str">
        <f>VLOOKUP(P346,functions!$A$2:$H$69,3,FALSE)</f>
        <v>Production worker</v>
      </c>
      <c r="R346" s="15"/>
      <c r="S346" s="17">
        <f>VLOOKUP(P346,functions!$A$2:$H$69,8,FALSE)</f>
        <v>2</v>
      </c>
      <c r="T346" s="17">
        <f t="shared" ca="1" si="55"/>
        <v>9</v>
      </c>
      <c r="U346" s="18">
        <f ca="1">VLOOKUP(T346,'salary scales'!$A$1:$F$10,S346+1,FALSE)</f>
        <v>1939.17</v>
      </c>
      <c r="V346" s="23">
        <f>VLOOKUP(P346,functions!$A$2:$H$69,5,FALSE)</f>
        <v>1.00064</v>
      </c>
      <c r="X346" s="18">
        <f t="shared" ca="1" si="56"/>
        <v>1940.4110688000001</v>
      </c>
      <c r="Y346" s="18">
        <f t="shared" ca="1" si="57"/>
        <v>155.232885504</v>
      </c>
      <c r="Z346" s="18">
        <f t="shared" ca="1" si="59"/>
        <v>995.87124999999992</v>
      </c>
      <c r="AA346" s="18">
        <f t="shared" ca="1" si="60"/>
        <v>150.38185783200001</v>
      </c>
      <c r="AB346" s="18">
        <f t="shared" ca="1" si="61"/>
        <v>32.986988169600004</v>
      </c>
      <c r="AC346" s="18">
        <f t="shared" ca="1" si="62"/>
        <v>43.465207941119999</v>
      </c>
      <c r="AD346" s="18">
        <f t="shared" ca="1" si="63"/>
        <v>90.229114699199997</v>
      </c>
      <c r="AE346" s="18">
        <f t="shared" ca="1" si="64"/>
        <v>10.478219771520001</v>
      </c>
      <c r="AF346" s="18">
        <f t="shared" ca="1" si="65"/>
        <v>83.745562880000023</v>
      </c>
      <c r="AG346" t="str">
        <f t="shared" si="58"/>
        <v/>
      </c>
    </row>
    <row r="347" spans="1:33" x14ac:dyDescent="0.3">
      <c r="A347" s="2" t="s">
        <v>342</v>
      </c>
      <c r="B347" t="s">
        <v>903</v>
      </c>
      <c r="C347" t="s">
        <v>743</v>
      </c>
      <c r="D347" t="s">
        <v>508</v>
      </c>
      <c r="E347" s="1" t="s">
        <v>410</v>
      </c>
      <c r="F347" s="1" t="s">
        <v>465</v>
      </c>
      <c r="G347" s="7">
        <v>28660</v>
      </c>
      <c r="H347" s="7">
        <v>40314</v>
      </c>
      <c r="I347" s="1" t="s">
        <v>1081</v>
      </c>
      <c r="M347" s="6" t="s">
        <v>1283</v>
      </c>
      <c r="N347" s="6" t="s">
        <v>1440</v>
      </c>
      <c r="O347" s="6" t="s">
        <v>1450</v>
      </c>
      <c r="P347" s="12" t="s">
        <v>1052</v>
      </c>
      <c r="Q347" s="15" t="str">
        <f>VLOOKUP(P347,functions!$A$2:$H$69,3,FALSE)</f>
        <v>Team leader</v>
      </c>
      <c r="R347" s="15" t="s">
        <v>1083</v>
      </c>
      <c r="S347" s="17">
        <f>VLOOKUP(P347,functions!$A$2:$H$69,8,FALSE)</f>
        <v>3</v>
      </c>
      <c r="T347" s="17">
        <f t="shared" ca="1" si="55"/>
        <v>8</v>
      </c>
      <c r="U347" s="18">
        <f ca="1">VLOOKUP(T347,'salary scales'!$A$1:$F$10,S347+1,FALSE)</f>
        <v>2124.06</v>
      </c>
      <c r="V347" s="23">
        <f>VLOOKUP(P347,functions!$A$2:$H$69,5,FALSE)</f>
        <v>1.00064</v>
      </c>
      <c r="X347" s="18">
        <f t="shared" ca="1" si="56"/>
        <v>2125.4193983999999</v>
      </c>
      <c r="Y347" s="18">
        <f t="shared" ca="1" si="57"/>
        <v>170.033551872</v>
      </c>
      <c r="Z347" s="18">
        <f t="shared" ca="1" si="59"/>
        <v>995.87124999999992</v>
      </c>
      <c r="AA347" s="18">
        <f t="shared" ca="1" si="60"/>
        <v>164.72000337599999</v>
      </c>
      <c r="AB347" s="18">
        <f t="shared" ca="1" si="61"/>
        <v>36.132129772799999</v>
      </c>
      <c r="AC347" s="18">
        <f t="shared" ca="1" si="62"/>
        <v>47.609394524159995</v>
      </c>
      <c r="AD347" s="18">
        <f t="shared" ca="1" si="63"/>
        <v>98.832002025599991</v>
      </c>
      <c r="AE347" s="18">
        <f t="shared" ca="1" si="64"/>
        <v>11.47726475136</v>
      </c>
      <c r="AF347" s="18">
        <f t="shared" ca="1" si="65"/>
        <v>102.24639583999999</v>
      </c>
      <c r="AG347" t="str">
        <f t="shared" si="58"/>
        <v/>
      </c>
    </row>
    <row r="348" spans="1:33" x14ac:dyDescent="0.3">
      <c r="A348" s="2" t="s">
        <v>343</v>
      </c>
      <c r="B348" t="s">
        <v>905</v>
      </c>
      <c r="D348" t="s">
        <v>511</v>
      </c>
      <c r="E348" s="1" t="s">
        <v>410</v>
      </c>
      <c r="F348" s="1" t="s">
        <v>465</v>
      </c>
      <c r="G348" s="7">
        <v>32073</v>
      </c>
      <c r="H348" s="7">
        <v>39410</v>
      </c>
      <c r="I348" s="1" t="s">
        <v>1081</v>
      </c>
      <c r="J348" s="47">
        <v>1</v>
      </c>
      <c r="K348" s="47">
        <v>1</v>
      </c>
      <c r="L348" s="49" t="s">
        <v>1422</v>
      </c>
      <c r="M348" s="6" t="s">
        <v>1281</v>
      </c>
      <c r="N348" s="6" t="s">
        <v>1335</v>
      </c>
      <c r="O348" s="6" t="s">
        <v>1453</v>
      </c>
      <c r="P348" s="12" t="s">
        <v>1019</v>
      </c>
      <c r="Q348" s="15" t="str">
        <f>VLOOKUP(P348,functions!$A$2:$H$69,3,FALSE)</f>
        <v>Sales employee field service</v>
      </c>
      <c r="R348" s="15"/>
      <c r="S348" s="17">
        <f>VLOOKUP(P348,functions!$A$2:$H$69,8,FALSE)</f>
        <v>3</v>
      </c>
      <c r="T348" s="17">
        <f t="shared" ca="1" si="55"/>
        <v>11</v>
      </c>
      <c r="U348" s="18" t="e">
        <f ca="1">VLOOKUP(T348,'salary scales'!$A$1:$F$10,S348+1,FALSE)</f>
        <v>#N/A</v>
      </c>
      <c r="V348" s="23">
        <f>VLOOKUP(P348,functions!$A$2:$H$69,5,FALSE)</f>
        <v>1</v>
      </c>
      <c r="X348" s="18" t="e">
        <f t="shared" ca="1" si="56"/>
        <v>#N/A</v>
      </c>
      <c r="Y348" s="18" t="e">
        <f t="shared" ca="1" si="57"/>
        <v>#N/A</v>
      </c>
      <c r="Z348" s="18" t="e">
        <f t="shared" ca="1" si="59"/>
        <v>#N/A</v>
      </c>
      <c r="AA348" s="18" t="e">
        <f t="shared" ca="1" si="60"/>
        <v>#N/A</v>
      </c>
      <c r="AB348" s="18" t="e">
        <f t="shared" ca="1" si="61"/>
        <v>#N/A</v>
      </c>
      <c r="AC348" s="18" t="e">
        <f t="shared" ca="1" si="62"/>
        <v>#N/A</v>
      </c>
      <c r="AD348" s="18" t="e">
        <f t="shared" ca="1" si="63"/>
        <v>#N/A</v>
      </c>
      <c r="AE348" s="18" t="e">
        <f t="shared" ca="1" si="64"/>
        <v>#N/A</v>
      </c>
      <c r="AF348" s="18" t="e">
        <f t="shared" ca="1" si="65"/>
        <v>#N/A</v>
      </c>
      <c r="AG348" t="str">
        <f t="shared" si="58"/>
        <v/>
      </c>
    </row>
    <row r="349" spans="1:33" x14ac:dyDescent="0.3">
      <c r="A349" s="2" t="s">
        <v>344</v>
      </c>
      <c r="B349" t="s">
        <v>904</v>
      </c>
      <c r="D349" t="s">
        <v>509</v>
      </c>
      <c r="E349" s="1" t="s">
        <v>410</v>
      </c>
      <c r="F349" s="1" t="s">
        <v>465</v>
      </c>
      <c r="G349" s="7">
        <v>25122</v>
      </c>
      <c r="H349" s="7">
        <v>40625</v>
      </c>
      <c r="I349" s="1" t="s">
        <v>1081</v>
      </c>
      <c r="J349" s="47">
        <v>1</v>
      </c>
      <c r="K349" s="47">
        <v>1</v>
      </c>
      <c r="L349" s="49" t="s">
        <v>1423</v>
      </c>
      <c r="M349" s="6" t="s">
        <v>1281</v>
      </c>
      <c r="N349" s="6" t="s">
        <v>1042</v>
      </c>
      <c r="O349" s="6" t="s">
        <v>1463</v>
      </c>
      <c r="P349" s="12" t="s">
        <v>1006</v>
      </c>
      <c r="Q349" s="15" t="str">
        <f>VLOOKUP(P349,functions!$A$2:$H$69,3,FALSE)</f>
        <v>Network administrator</v>
      </c>
      <c r="R349" s="15"/>
      <c r="S349" s="17">
        <f>VLOOKUP(P349,functions!$A$2:$H$69,8,FALSE)</f>
        <v>4</v>
      </c>
      <c r="T349" s="17">
        <f t="shared" ca="1" si="55"/>
        <v>7</v>
      </c>
      <c r="U349" s="18">
        <f ca="1">VLOOKUP(T349,'salary scales'!$A$1:$F$10,S349+1,FALSE)</f>
        <v>2168.02</v>
      </c>
      <c r="V349" s="23">
        <f>VLOOKUP(P349,functions!$A$2:$H$69,5,FALSE)</f>
        <v>1</v>
      </c>
      <c r="X349" s="18">
        <f t="shared" ca="1" si="56"/>
        <v>2168.02</v>
      </c>
      <c r="Y349" s="18">
        <f t="shared" ca="1" si="57"/>
        <v>173.44159999999999</v>
      </c>
      <c r="Z349" s="18">
        <f t="shared" ca="1" si="59"/>
        <v>995.87124999999992</v>
      </c>
      <c r="AA349" s="18">
        <f t="shared" ca="1" si="60"/>
        <v>168.02154999999999</v>
      </c>
      <c r="AB349" s="18">
        <f t="shared" ca="1" si="61"/>
        <v>36.856340000000003</v>
      </c>
      <c r="AC349" s="18">
        <f t="shared" ca="1" si="62"/>
        <v>48.563648000000001</v>
      </c>
      <c r="AD349" s="18">
        <f t="shared" ca="1" si="63"/>
        <v>100.81292999999999</v>
      </c>
      <c r="AE349" s="18">
        <f t="shared" ca="1" si="64"/>
        <v>11.707308000000001</v>
      </c>
      <c r="AF349" s="18">
        <f t="shared" ca="1" si="65"/>
        <v>106.577</v>
      </c>
      <c r="AG349" t="str">
        <f t="shared" si="58"/>
        <v/>
      </c>
    </row>
    <row r="350" spans="1:33" x14ac:dyDescent="0.3">
      <c r="A350" s="2" t="s">
        <v>345</v>
      </c>
      <c r="B350" t="s">
        <v>904</v>
      </c>
      <c r="D350" t="s">
        <v>510</v>
      </c>
      <c r="E350" s="1" t="s">
        <v>410</v>
      </c>
      <c r="F350" s="1" t="s">
        <v>465</v>
      </c>
      <c r="G350" s="7">
        <v>21545</v>
      </c>
      <c r="H350" s="7">
        <v>40864</v>
      </c>
      <c r="I350" s="1" t="s">
        <v>1081</v>
      </c>
      <c r="M350" s="6" t="s">
        <v>1281</v>
      </c>
      <c r="N350" s="6" t="s">
        <v>1438</v>
      </c>
      <c r="O350" s="6" t="s">
        <v>1449</v>
      </c>
      <c r="P350" s="12" t="s">
        <v>1057</v>
      </c>
      <c r="Q350" s="15" t="str">
        <f>VLOOKUP(P350,functions!$A$2:$H$69,3,FALSE)</f>
        <v>Forklift driver</v>
      </c>
      <c r="R350" s="15"/>
      <c r="S350" s="17">
        <f>VLOOKUP(P350,functions!$A$2:$H$69,8,FALSE)</f>
        <v>2</v>
      </c>
      <c r="T350" s="17">
        <f t="shared" ca="1" si="55"/>
        <v>7</v>
      </c>
      <c r="U350" s="18">
        <f ca="1">VLOOKUP(T350,'salary scales'!$A$1:$F$10,S350+1,FALSE)</f>
        <v>1939.17</v>
      </c>
      <c r="V350" s="23">
        <f>VLOOKUP(P350,functions!$A$2:$H$69,5,FALSE)</f>
        <v>1</v>
      </c>
      <c r="X350" s="18">
        <f t="shared" ca="1" si="56"/>
        <v>1939.17</v>
      </c>
      <c r="Y350" s="18">
        <f t="shared" ca="1" si="57"/>
        <v>155.1336</v>
      </c>
      <c r="Z350" s="18">
        <f t="shared" ca="1" si="59"/>
        <v>995.87124999999992</v>
      </c>
      <c r="AA350" s="18">
        <f t="shared" ca="1" si="60"/>
        <v>150.285675</v>
      </c>
      <c r="AB350" s="18">
        <f t="shared" ca="1" si="61"/>
        <v>32.965890000000002</v>
      </c>
      <c r="AC350" s="18">
        <f t="shared" ca="1" si="62"/>
        <v>43.437407999999998</v>
      </c>
      <c r="AD350" s="18">
        <f t="shared" ca="1" si="63"/>
        <v>90.171405000000007</v>
      </c>
      <c r="AE350" s="18">
        <f t="shared" ca="1" si="64"/>
        <v>10.471518000000001</v>
      </c>
      <c r="AF350" s="18">
        <f t="shared" ca="1" si="65"/>
        <v>83.692000000000007</v>
      </c>
      <c r="AG350" t="str">
        <f t="shared" si="58"/>
        <v/>
      </c>
    </row>
    <row r="351" spans="1:33" x14ac:dyDescent="0.3">
      <c r="A351" s="2" t="s">
        <v>346</v>
      </c>
      <c r="B351" t="s">
        <v>906</v>
      </c>
      <c r="D351" t="s">
        <v>512</v>
      </c>
      <c r="E351" s="1" t="s">
        <v>410</v>
      </c>
      <c r="F351" s="1" t="s">
        <v>465</v>
      </c>
      <c r="G351" s="7">
        <v>22396</v>
      </c>
      <c r="H351" s="7">
        <v>39341</v>
      </c>
      <c r="I351" s="1" t="s">
        <v>1081</v>
      </c>
      <c r="M351" s="6" t="s">
        <v>1281</v>
      </c>
      <c r="N351" s="6" t="s">
        <v>1435</v>
      </c>
      <c r="O351" s="6" t="s">
        <v>1443</v>
      </c>
      <c r="P351" s="12" t="s">
        <v>1054</v>
      </c>
      <c r="Q351" s="15" t="str">
        <f>VLOOKUP(P351,functions!$A$2:$H$69,3,FALSE)</f>
        <v>Production assistant</v>
      </c>
      <c r="R351" s="15"/>
      <c r="S351" s="17">
        <f>VLOOKUP(P351,functions!$A$2:$H$69,8,FALSE)</f>
        <v>1</v>
      </c>
      <c r="T351" s="17">
        <f t="shared" ca="1" si="55"/>
        <v>11</v>
      </c>
      <c r="U351" s="18" t="e">
        <f ca="1">VLOOKUP(T351,'salary scales'!$A$1:$F$10,S351+1,FALSE)</f>
        <v>#N/A</v>
      </c>
      <c r="V351" s="23">
        <f>VLOOKUP(P351,functions!$A$2:$H$69,5,FALSE)</f>
        <v>1.00064</v>
      </c>
      <c r="X351" s="18" t="e">
        <f t="shared" ca="1" si="56"/>
        <v>#N/A</v>
      </c>
      <c r="Y351" s="18" t="e">
        <f t="shared" ca="1" si="57"/>
        <v>#N/A</v>
      </c>
      <c r="Z351" s="18" t="e">
        <f t="shared" ca="1" si="59"/>
        <v>#N/A</v>
      </c>
      <c r="AA351" s="18" t="e">
        <f t="shared" ca="1" si="60"/>
        <v>#N/A</v>
      </c>
      <c r="AB351" s="18" t="e">
        <f t="shared" ca="1" si="61"/>
        <v>#N/A</v>
      </c>
      <c r="AC351" s="18" t="e">
        <f t="shared" ca="1" si="62"/>
        <v>#N/A</v>
      </c>
      <c r="AD351" s="18" t="e">
        <f t="shared" ca="1" si="63"/>
        <v>#N/A</v>
      </c>
      <c r="AE351" s="18" t="e">
        <f t="shared" ca="1" si="64"/>
        <v>#N/A</v>
      </c>
      <c r="AF351" s="18" t="e">
        <f t="shared" ca="1" si="65"/>
        <v>#N/A</v>
      </c>
      <c r="AG351" t="str">
        <f t="shared" si="58"/>
        <v/>
      </c>
    </row>
    <row r="352" spans="1:33" x14ac:dyDescent="0.3">
      <c r="A352" s="2" t="s">
        <v>347</v>
      </c>
      <c r="B352" t="s">
        <v>907</v>
      </c>
      <c r="D352" t="s">
        <v>513</v>
      </c>
      <c r="E352" s="1" t="s">
        <v>410</v>
      </c>
      <c r="F352" s="1" t="s">
        <v>465</v>
      </c>
      <c r="G352" s="7">
        <v>32162</v>
      </c>
      <c r="H352" s="7">
        <v>40206</v>
      </c>
      <c r="I352" s="1" t="s">
        <v>1081</v>
      </c>
      <c r="J352" s="47">
        <v>5</v>
      </c>
      <c r="K352" s="47">
        <v>2</v>
      </c>
      <c r="L352" s="49" t="s">
        <v>1422</v>
      </c>
      <c r="M352" s="6" t="s">
        <v>1281</v>
      </c>
      <c r="N352" s="6" t="s">
        <v>1438</v>
      </c>
      <c r="O352" s="6" t="s">
        <v>1448</v>
      </c>
      <c r="P352" s="12" t="s">
        <v>1060</v>
      </c>
      <c r="Q352" s="15" t="str">
        <f>VLOOKUP(P352,functions!$A$2:$H$69,3,FALSE)</f>
        <v>Logistics employee loading and unloading</v>
      </c>
      <c r="R352" s="15"/>
      <c r="S352" s="17">
        <f>VLOOKUP(P352,functions!$A$2:$H$69,8,FALSE)</f>
        <v>1</v>
      </c>
      <c r="T352" s="17">
        <f t="shared" ca="1" si="55"/>
        <v>8</v>
      </c>
      <c r="U352" s="18">
        <f ca="1">VLOOKUP(T352,'salary scales'!$A$1:$F$10,S352+1,FALSE)</f>
        <v>1861.13</v>
      </c>
      <c r="V352" s="23">
        <f>VLOOKUP(P352,functions!$A$2:$H$69,5,FALSE)</f>
        <v>1</v>
      </c>
      <c r="X352" s="18">
        <f t="shared" ca="1" si="56"/>
        <v>1861.13</v>
      </c>
      <c r="Y352" s="18">
        <f t="shared" ca="1" si="57"/>
        <v>148.8904</v>
      </c>
      <c r="Z352" s="18">
        <f t="shared" ca="1" si="59"/>
        <v>995.87124999999992</v>
      </c>
      <c r="AA352" s="18">
        <f t="shared" ca="1" si="60"/>
        <v>144.23757500000002</v>
      </c>
      <c r="AB352" s="18">
        <f t="shared" ca="1" si="61"/>
        <v>31.639210000000006</v>
      </c>
      <c r="AC352" s="18">
        <f t="shared" ca="1" si="62"/>
        <v>41.689312000000001</v>
      </c>
      <c r="AD352" s="18">
        <f t="shared" ca="1" si="63"/>
        <v>86.542545000000004</v>
      </c>
      <c r="AE352" s="18">
        <f t="shared" ca="1" si="64"/>
        <v>10.050102000000001</v>
      </c>
      <c r="AF352" s="18">
        <f t="shared" ca="1" si="65"/>
        <v>75.888000000000019</v>
      </c>
      <c r="AG352" t="str">
        <f t="shared" si="58"/>
        <v/>
      </c>
    </row>
    <row r="353" spans="1:33" x14ac:dyDescent="0.3">
      <c r="A353" s="2" t="s">
        <v>348</v>
      </c>
      <c r="B353" t="s">
        <v>789</v>
      </c>
      <c r="D353" t="s">
        <v>684</v>
      </c>
      <c r="E353" s="1" t="s">
        <v>1467</v>
      </c>
      <c r="F353" s="1" t="s">
        <v>465</v>
      </c>
      <c r="G353" s="7">
        <v>27649</v>
      </c>
      <c r="H353" s="7">
        <v>39332</v>
      </c>
      <c r="I353" s="1" t="s">
        <v>1081</v>
      </c>
      <c r="M353" s="6" t="s">
        <v>1281</v>
      </c>
      <c r="N353" s="6" t="s">
        <v>1042</v>
      </c>
      <c r="O353" s="6" t="s">
        <v>1463</v>
      </c>
      <c r="P353" s="12" t="s">
        <v>1006</v>
      </c>
      <c r="Q353" s="15" t="str">
        <f>VLOOKUP(P353,functions!$A$2:$H$69,3,FALSE)</f>
        <v>Network administrator</v>
      </c>
      <c r="R353" s="15"/>
      <c r="S353" s="17">
        <f>VLOOKUP(P353,functions!$A$2:$H$69,8,FALSE)</f>
        <v>4</v>
      </c>
      <c r="T353" s="17">
        <f t="shared" ca="1" si="55"/>
        <v>11</v>
      </c>
      <c r="U353" s="18" t="e">
        <f ca="1">VLOOKUP(T353,'salary scales'!$A$1:$F$10,S353+1,FALSE)</f>
        <v>#N/A</v>
      </c>
      <c r="V353" s="23">
        <f>VLOOKUP(P353,functions!$A$2:$H$69,5,FALSE)</f>
        <v>1</v>
      </c>
      <c r="X353" s="18" t="e">
        <f t="shared" ca="1" si="56"/>
        <v>#N/A</v>
      </c>
      <c r="Y353" s="18" t="e">
        <f t="shared" ca="1" si="57"/>
        <v>#N/A</v>
      </c>
      <c r="Z353" s="18" t="e">
        <f t="shared" ca="1" si="59"/>
        <v>#N/A</v>
      </c>
      <c r="AA353" s="18" t="e">
        <f t="shared" ca="1" si="60"/>
        <v>#N/A</v>
      </c>
      <c r="AB353" s="18" t="e">
        <f t="shared" ca="1" si="61"/>
        <v>#N/A</v>
      </c>
      <c r="AC353" s="18" t="e">
        <f t="shared" ca="1" si="62"/>
        <v>#N/A</v>
      </c>
      <c r="AD353" s="18" t="e">
        <f t="shared" ca="1" si="63"/>
        <v>#N/A</v>
      </c>
      <c r="AE353" s="18" t="e">
        <f t="shared" ca="1" si="64"/>
        <v>#N/A</v>
      </c>
      <c r="AF353" s="18" t="e">
        <f t="shared" ca="1" si="65"/>
        <v>#N/A</v>
      </c>
      <c r="AG353" t="str">
        <f t="shared" si="58"/>
        <v/>
      </c>
    </row>
    <row r="354" spans="1:33" x14ac:dyDescent="0.3">
      <c r="A354" s="2" t="s">
        <v>349</v>
      </c>
      <c r="B354" t="s">
        <v>789</v>
      </c>
      <c r="D354" t="s">
        <v>450</v>
      </c>
      <c r="E354" s="1" t="s">
        <v>410</v>
      </c>
      <c r="F354" s="1" t="s">
        <v>465</v>
      </c>
      <c r="G354" s="7">
        <v>30695</v>
      </c>
      <c r="H354" s="7">
        <v>40496</v>
      </c>
      <c r="I354" s="1" t="s">
        <v>1081</v>
      </c>
      <c r="M354" s="6" t="s">
        <v>1281</v>
      </c>
      <c r="N354" s="6" t="s">
        <v>1405</v>
      </c>
      <c r="O354" s="6" t="s">
        <v>1447</v>
      </c>
      <c r="P354" s="12" t="s">
        <v>1067</v>
      </c>
      <c r="Q354" s="15" t="str">
        <f>VLOOKUP(P354,functions!$A$2:$H$69,3,FALSE)</f>
        <v>logistics employee office</v>
      </c>
      <c r="R354" s="15"/>
      <c r="S354" s="17">
        <f>VLOOKUP(P354,functions!$A$2:$H$69,8,FALSE)</f>
        <v>1</v>
      </c>
      <c r="T354" s="17">
        <f t="shared" ca="1" si="55"/>
        <v>8</v>
      </c>
      <c r="U354" s="18">
        <f ca="1">VLOOKUP(T354,'salary scales'!$A$1:$F$10,S354+1,FALSE)</f>
        <v>1861.13</v>
      </c>
      <c r="V354" s="23">
        <f>VLOOKUP(P354,functions!$A$2:$H$69,5,FALSE)</f>
        <v>1</v>
      </c>
      <c r="X354" s="18">
        <f t="shared" ca="1" si="56"/>
        <v>1861.13</v>
      </c>
      <c r="Y354" s="18">
        <f t="shared" ca="1" si="57"/>
        <v>148.8904</v>
      </c>
      <c r="Z354" s="18">
        <f t="shared" ca="1" si="59"/>
        <v>995.87124999999992</v>
      </c>
      <c r="AA354" s="18">
        <f t="shared" ca="1" si="60"/>
        <v>144.23757500000002</v>
      </c>
      <c r="AB354" s="18">
        <f t="shared" ca="1" si="61"/>
        <v>31.639210000000006</v>
      </c>
      <c r="AC354" s="18">
        <f t="shared" ca="1" si="62"/>
        <v>41.689312000000001</v>
      </c>
      <c r="AD354" s="18">
        <f t="shared" ca="1" si="63"/>
        <v>86.542545000000004</v>
      </c>
      <c r="AE354" s="18">
        <f t="shared" ca="1" si="64"/>
        <v>10.050102000000001</v>
      </c>
      <c r="AF354" s="18">
        <f t="shared" ca="1" si="65"/>
        <v>75.888000000000019</v>
      </c>
      <c r="AG354" t="str">
        <f t="shared" si="58"/>
        <v/>
      </c>
    </row>
    <row r="355" spans="1:33" x14ac:dyDescent="0.3">
      <c r="A355" s="2" t="s">
        <v>350</v>
      </c>
      <c r="B355" t="s">
        <v>926</v>
      </c>
      <c r="D355" t="s">
        <v>547</v>
      </c>
      <c r="E355" s="1" t="s">
        <v>410</v>
      </c>
      <c r="F355" s="1" t="s">
        <v>465</v>
      </c>
      <c r="G355" s="7">
        <v>34843</v>
      </c>
      <c r="H355" s="7">
        <v>41576</v>
      </c>
      <c r="I355" s="1" t="s">
        <v>1081</v>
      </c>
      <c r="J355" s="47">
        <v>2</v>
      </c>
      <c r="K355" s="47">
        <v>1</v>
      </c>
      <c r="L355" s="49" t="s">
        <v>1424</v>
      </c>
      <c r="M355" s="6" t="s">
        <v>1281</v>
      </c>
      <c r="N355" s="6" t="s">
        <v>1435</v>
      </c>
      <c r="O355" s="6" t="s">
        <v>1446</v>
      </c>
      <c r="P355" s="12" t="s">
        <v>1053</v>
      </c>
      <c r="Q355" s="15" t="str">
        <f>VLOOKUP(P355,functions!$A$2:$H$69,3,FALSE)</f>
        <v>Production worker</v>
      </c>
      <c r="R355" s="15"/>
      <c r="S355" s="17">
        <f>VLOOKUP(P355,functions!$A$2:$H$69,8,FALSE)</f>
        <v>2</v>
      </c>
      <c r="T355" s="17">
        <f t="shared" ca="1" si="55"/>
        <v>5</v>
      </c>
      <c r="U355" s="18">
        <f ca="1">VLOOKUP(T355,'salary scales'!$A$1:$F$10,S355+1,FALSE)</f>
        <v>1899.07</v>
      </c>
      <c r="V355" s="23">
        <f>VLOOKUP(P355,functions!$A$2:$H$69,5,FALSE)</f>
        <v>1.00064</v>
      </c>
      <c r="X355" s="18">
        <f t="shared" ca="1" si="56"/>
        <v>1900.2854047999999</v>
      </c>
      <c r="Y355" s="18">
        <f t="shared" ca="1" si="57"/>
        <v>152.022832384</v>
      </c>
      <c r="Z355" s="18">
        <f t="shared" ca="1" si="59"/>
        <v>995.87124999999992</v>
      </c>
      <c r="AA355" s="18">
        <f t="shared" ca="1" si="60"/>
        <v>147.27211887199999</v>
      </c>
      <c r="AB355" s="18">
        <f t="shared" ca="1" si="61"/>
        <v>32.304851881600001</v>
      </c>
      <c r="AC355" s="18">
        <f t="shared" ca="1" si="62"/>
        <v>42.566393067519996</v>
      </c>
      <c r="AD355" s="18">
        <f t="shared" ca="1" si="63"/>
        <v>88.363271323199996</v>
      </c>
      <c r="AE355" s="18">
        <f t="shared" ca="1" si="64"/>
        <v>10.261541185920001</v>
      </c>
      <c r="AF355" s="18">
        <f t="shared" ca="1" si="65"/>
        <v>79.732996479999997</v>
      </c>
      <c r="AG355" t="str">
        <f t="shared" si="58"/>
        <v/>
      </c>
    </row>
    <row r="356" spans="1:33" x14ac:dyDescent="0.3">
      <c r="A356" s="2" t="s">
        <v>351</v>
      </c>
      <c r="B356" t="s">
        <v>926</v>
      </c>
      <c r="D356" t="s">
        <v>548</v>
      </c>
      <c r="E356" s="1" t="s">
        <v>410</v>
      </c>
      <c r="F356" s="1" t="s">
        <v>465</v>
      </c>
      <c r="G356" s="7">
        <v>29675</v>
      </c>
      <c r="H356" s="7">
        <v>39288</v>
      </c>
      <c r="I356" s="1" t="s">
        <v>1081</v>
      </c>
      <c r="M356" s="6" t="s">
        <v>1283</v>
      </c>
      <c r="N356" s="6" t="s">
        <v>1405</v>
      </c>
      <c r="O356" s="6" t="s">
        <v>1447</v>
      </c>
      <c r="P356" s="12" t="s">
        <v>1070</v>
      </c>
      <c r="Q356" s="15" t="str">
        <f>VLOOKUP(P356,functions!$A$2:$H$69,3,FALSE)</f>
        <v>Employee Technical Service</v>
      </c>
      <c r="R356" s="15"/>
      <c r="S356" s="17">
        <f>VLOOKUP(P356,functions!$A$2:$H$69,8,FALSE)</f>
        <v>2</v>
      </c>
      <c r="T356" s="17">
        <f t="shared" ca="1" si="55"/>
        <v>11</v>
      </c>
      <c r="U356" s="18" t="e">
        <f ca="1">VLOOKUP(T356,'salary scales'!$A$1:$F$10,S356+1,FALSE)</f>
        <v>#N/A</v>
      </c>
      <c r="V356" s="23">
        <f>VLOOKUP(P356,functions!$A$2:$H$69,5,FALSE)</f>
        <v>1</v>
      </c>
      <c r="X356" s="18" t="e">
        <f t="shared" ca="1" si="56"/>
        <v>#N/A</v>
      </c>
      <c r="Y356" s="18" t="e">
        <f t="shared" ca="1" si="57"/>
        <v>#N/A</v>
      </c>
      <c r="Z356" s="18" t="e">
        <f t="shared" ca="1" si="59"/>
        <v>#N/A</v>
      </c>
      <c r="AA356" s="18" t="e">
        <f t="shared" ca="1" si="60"/>
        <v>#N/A</v>
      </c>
      <c r="AB356" s="18" t="e">
        <f t="shared" ca="1" si="61"/>
        <v>#N/A</v>
      </c>
      <c r="AC356" s="18" t="e">
        <f t="shared" ca="1" si="62"/>
        <v>#N/A</v>
      </c>
      <c r="AD356" s="18" t="e">
        <f t="shared" ca="1" si="63"/>
        <v>#N/A</v>
      </c>
      <c r="AE356" s="18" t="e">
        <f t="shared" ca="1" si="64"/>
        <v>#N/A</v>
      </c>
      <c r="AF356" s="18" t="e">
        <f t="shared" ca="1" si="65"/>
        <v>#N/A</v>
      </c>
      <c r="AG356" t="str">
        <f t="shared" si="58"/>
        <v/>
      </c>
    </row>
    <row r="357" spans="1:33" x14ac:dyDescent="0.3">
      <c r="A357" s="2" t="s">
        <v>352</v>
      </c>
      <c r="B357" t="s">
        <v>931</v>
      </c>
      <c r="D357" t="s">
        <v>568</v>
      </c>
      <c r="E357" s="1" t="s">
        <v>410</v>
      </c>
      <c r="F357" s="1" t="s">
        <v>465</v>
      </c>
      <c r="G357" s="7">
        <v>21704</v>
      </c>
      <c r="H357" s="7">
        <v>40867</v>
      </c>
      <c r="I357" s="1" t="s">
        <v>1420</v>
      </c>
      <c r="J357" s="47">
        <v>12</v>
      </c>
      <c r="K357" s="47">
        <v>1</v>
      </c>
      <c r="L357" s="49" t="s">
        <v>1426</v>
      </c>
      <c r="M357" s="6" t="s">
        <v>1281</v>
      </c>
      <c r="N357" s="6" t="s">
        <v>1335</v>
      </c>
      <c r="O357" s="6" t="s">
        <v>1445</v>
      </c>
      <c r="P357" s="12" t="s">
        <v>1021</v>
      </c>
      <c r="Q357" s="15" t="str">
        <f>VLOOKUP(P357,functions!$A$2:$H$69,3,FALSE)</f>
        <v>In-house sales employee</v>
      </c>
      <c r="R357" s="15"/>
      <c r="S357" s="17">
        <f>VLOOKUP(P357,functions!$A$2:$H$69,8,FALSE)</f>
        <v>3</v>
      </c>
      <c r="T357" s="17">
        <f t="shared" ca="1" si="55"/>
        <v>7</v>
      </c>
      <c r="U357" s="18">
        <f ca="1">VLOOKUP(T357,'salary scales'!$A$1:$F$10,S357+1,FALSE)</f>
        <v>2074.52</v>
      </c>
      <c r="V357" s="23">
        <f>VLOOKUP(P357,functions!$A$2:$H$69,5,FALSE)</f>
        <v>0.6</v>
      </c>
      <c r="X357" s="18">
        <f t="shared" ca="1" si="56"/>
        <v>1244.712</v>
      </c>
      <c r="Y357" s="18">
        <f t="shared" ca="1" si="57"/>
        <v>99.57696</v>
      </c>
      <c r="Z357" s="18">
        <f t="shared" ca="1" si="59"/>
        <v>995.87124999999992</v>
      </c>
      <c r="AA357" s="18">
        <f t="shared" ca="1" si="60"/>
        <v>96.465180000000004</v>
      </c>
      <c r="AB357" s="18">
        <f t="shared" ca="1" si="61"/>
        <v>21.160104</v>
      </c>
      <c r="AC357" s="18">
        <f t="shared" ca="1" si="62"/>
        <v>27.881548800000001</v>
      </c>
      <c r="AD357" s="18">
        <f t="shared" ca="1" si="63"/>
        <v>57.879108000000002</v>
      </c>
      <c r="AE357" s="18">
        <f t="shared" ca="1" si="64"/>
        <v>6.7214448000000004</v>
      </c>
      <c r="AF357" s="18">
        <f t="shared" ca="1" si="65"/>
        <v>58.336199999999998</v>
      </c>
      <c r="AG357" t="str">
        <f t="shared" si="58"/>
        <v/>
      </c>
    </row>
    <row r="358" spans="1:33" x14ac:dyDescent="0.3">
      <c r="A358" s="2" t="s">
        <v>353</v>
      </c>
      <c r="B358" t="s">
        <v>908</v>
      </c>
      <c r="D358" t="s">
        <v>514</v>
      </c>
      <c r="E358" s="1" t="s">
        <v>410</v>
      </c>
      <c r="F358" s="1" t="s">
        <v>465</v>
      </c>
      <c r="G358" s="7">
        <v>26486</v>
      </c>
      <c r="H358" s="7">
        <v>40157</v>
      </c>
      <c r="I358" s="1" t="s">
        <v>1081</v>
      </c>
      <c r="M358" s="6" t="s">
        <v>1281</v>
      </c>
      <c r="N358" s="6" t="s">
        <v>1405</v>
      </c>
      <c r="O358" s="6" t="s">
        <v>1447</v>
      </c>
      <c r="P358" s="12" t="s">
        <v>1070</v>
      </c>
      <c r="Q358" s="15" t="str">
        <f>VLOOKUP(P358,functions!$A$2:$H$69,3,FALSE)</f>
        <v>Employee Technical Service</v>
      </c>
      <c r="R358" s="15"/>
      <c r="S358" s="17">
        <f>VLOOKUP(P358,functions!$A$2:$H$69,8,FALSE)</f>
        <v>2</v>
      </c>
      <c r="T358" s="17">
        <f t="shared" ca="1" si="55"/>
        <v>9</v>
      </c>
      <c r="U358" s="18">
        <f ca="1">VLOOKUP(T358,'salary scales'!$A$1:$F$10,S358+1,FALSE)</f>
        <v>1939.17</v>
      </c>
      <c r="V358" s="23">
        <f>VLOOKUP(P358,functions!$A$2:$H$69,5,FALSE)</f>
        <v>1</v>
      </c>
      <c r="X358" s="18">
        <f t="shared" ca="1" si="56"/>
        <v>1939.17</v>
      </c>
      <c r="Y358" s="18">
        <f t="shared" ca="1" si="57"/>
        <v>155.1336</v>
      </c>
      <c r="Z358" s="18">
        <f t="shared" ca="1" si="59"/>
        <v>995.87124999999992</v>
      </c>
      <c r="AA358" s="18">
        <f t="shared" ca="1" si="60"/>
        <v>150.285675</v>
      </c>
      <c r="AB358" s="18">
        <f t="shared" ca="1" si="61"/>
        <v>32.965890000000002</v>
      </c>
      <c r="AC358" s="18">
        <f t="shared" ca="1" si="62"/>
        <v>43.437407999999998</v>
      </c>
      <c r="AD358" s="18">
        <f t="shared" ca="1" si="63"/>
        <v>90.171405000000007</v>
      </c>
      <c r="AE358" s="18">
        <f t="shared" ca="1" si="64"/>
        <v>10.471518000000001</v>
      </c>
      <c r="AF358" s="18">
        <f t="shared" ca="1" si="65"/>
        <v>83.692000000000007</v>
      </c>
      <c r="AG358" t="str">
        <f t="shared" si="58"/>
        <v/>
      </c>
    </row>
    <row r="359" spans="1:33" x14ac:dyDescent="0.3">
      <c r="A359" s="2" t="s">
        <v>354</v>
      </c>
      <c r="B359" t="s">
        <v>932</v>
      </c>
      <c r="D359" t="s">
        <v>487</v>
      </c>
      <c r="E359" s="1" t="s">
        <v>410</v>
      </c>
      <c r="F359" s="1" t="s">
        <v>465</v>
      </c>
      <c r="G359" s="7">
        <v>21163</v>
      </c>
      <c r="H359" s="7">
        <v>40340</v>
      </c>
      <c r="I359" s="1" t="s">
        <v>1081</v>
      </c>
      <c r="J359" s="47">
        <v>3</v>
      </c>
      <c r="K359" s="47">
        <v>1</v>
      </c>
      <c r="L359" s="49" t="s">
        <v>1422</v>
      </c>
      <c r="M359" s="6" t="s">
        <v>1281</v>
      </c>
      <c r="N359" s="6" t="s">
        <v>1435</v>
      </c>
      <c r="O359" s="6" t="s">
        <v>1464</v>
      </c>
      <c r="P359" s="12" t="s">
        <v>1051</v>
      </c>
      <c r="Q359" s="15" t="str">
        <f>VLOOKUP(P359,functions!$A$2:$H$69,3,FALSE)</f>
        <v>Planner</v>
      </c>
      <c r="R359" s="15"/>
      <c r="S359" s="17">
        <f>VLOOKUP(P359,functions!$A$2:$H$69,8,FALSE)</f>
        <v>3</v>
      </c>
      <c r="T359" s="17">
        <f t="shared" ca="1" si="55"/>
        <v>8</v>
      </c>
      <c r="U359" s="18">
        <f ca="1">VLOOKUP(T359,'salary scales'!$A$1:$F$10,S359+1,FALSE)</f>
        <v>2124.06</v>
      </c>
      <c r="V359" s="23">
        <f>VLOOKUP(P359,functions!$A$2:$H$69,5,FALSE)</f>
        <v>1</v>
      </c>
      <c r="X359" s="18">
        <f t="shared" ca="1" si="56"/>
        <v>2124.06</v>
      </c>
      <c r="Y359" s="18">
        <f t="shared" ca="1" si="57"/>
        <v>169.9248</v>
      </c>
      <c r="Z359" s="18">
        <f t="shared" ca="1" si="59"/>
        <v>995.87124999999992</v>
      </c>
      <c r="AA359" s="18">
        <f t="shared" ca="1" si="60"/>
        <v>164.61464999999998</v>
      </c>
      <c r="AB359" s="18">
        <f t="shared" ca="1" si="61"/>
        <v>36.109020000000001</v>
      </c>
      <c r="AC359" s="18">
        <f t="shared" ca="1" si="62"/>
        <v>47.578944</v>
      </c>
      <c r="AD359" s="18">
        <f t="shared" ca="1" si="63"/>
        <v>98.768789999999996</v>
      </c>
      <c r="AE359" s="18">
        <f t="shared" ca="1" si="64"/>
        <v>11.469924000000001</v>
      </c>
      <c r="AF359" s="18">
        <f t="shared" ca="1" si="65"/>
        <v>102.181</v>
      </c>
      <c r="AG359" t="str">
        <f t="shared" si="58"/>
        <v/>
      </c>
    </row>
    <row r="360" spans="1:33" x14ac:dyDescent="0.3">
      <c r="A360" s="2" t="s">
        <v>355</v>
      </c>
      <c r="B360" t="s">
        <v>933</v>
      </c>
      <c r="D360" t="s">
        <v>570</v>
      </c>
      <c r="E360" s="1" t="s">
        <v>410</v>
      </c>
      <c r="F360" s="1" t="s">
        <v>465</v>
      </c>
      <c r="G360" s="7">
        <v>30935</v>
      </c>
      <c r="H360" s="7">
        <v>40423</v>
      </c>
      <c r="I360" s="1" t="s">
        <v>1081</v>
      </c>
      <c r="M360" s="6" t="s">
        <v>1283</v>
      </c>
      <c r="N360" s="6" t="s">
        <v>1439</v>
      </c>
      <c r="O360" s="6" t="s">
        <v>1457</v>
      </c>
      <c r="P360" s="12" t="s">
        <v>1059</v>
      </c>
      <c r="Q360" s="15" t="str">
        <f>VLOOKUP(P360,functions!$A$2:$H$69,3,FALSE)</f>
        <v>Warehouse worker</v>
      </c>
      <c r="R360" s="15"/>
      <c r="S360" s="17">
        <f>VLOOKUP(P360,functions!$A$2:$H$69,8,FALSE)</f>
        <v>1</v>
      </c>
      <c r="T360" s="17">
        <f t="shared" ca="1" si="55"/>
        <v>8</v>
      </c>
      <c r="U360" s="18">
        <f ca="1">VLOOKUP(T360,'salary scales'!$A$1:$F$10,S360+1,FALSE)</f>
        <v>1861.13</v>
      </c>
      <c r="V360" s="23">
        <f>VLOOKUP(P360,functions!$A$2:$H$69,5,FALSE)</f>
        <v>1</v>
      </c>
      <c r="X360" s="18">
        <f t="shared" ca="1" si="56"/>
        <v>1861.13</v>
      </c>
      <c r="Y360" s="18">
        <f t="shared" ca="1" si="57"/>
        <v>148.8904</v>
      </c>
      <c r="Z360" s="18">
        <f t="shared" ca="1" si="59"/>
        <v>995.87124999999992</v>
      </c>
      <c r="AA360" s="18">
        <f t="shared" ca="1" si="60"/>
        <v>144.23757500000002</v>
      </c>
      <c r="AB360" s="18">
        <f t="shared" ca="1" si="61"/>
        <v>31.639210000000006</v>
      </c>
      <c r="AC360" s="18">
        <f t="shared" ca="1" si="62"/>
        <v>41.689312000000001</v>
      </c>
      <c r="AD360" s="18">
        <f t="shared" ca="1" si="63"/>
        <v>86.542545000000004</v>
      </c>
      <c r="AE360" s="18">
        <f t="shared" ca="1" si="64"/>
        <v>10.050102000000001</v>
      </c>
      <c r="AF360" s="18">
        <f t="shared" ca="1" si="65"/>
        <v>75.888000000000019</v>
      </c>
      <c r="AG360" t="str">
        <f t="shared" si="58"/>
        <v/>
      </c>
    </row>
    <row r="361" spans="1:33" x14ac:dyDescent="0.3">
      <c r="A361" s="2" t="s">
        <v>356</v>
      </c>
      <c r="B361" t="s">
        <v>933</v>
      </c>
      <c r="D361" t="s">
        <v>569</v>
      </c>
      <c r="E361" s="1" t="s">
        <v>410</v>
      </c>
      <c r="F361" s="1" t="s">
        <v>465</v>
      </c>
      <c r="G361" s="7">
        <v>20565</v>
      </c>
      <c r="H361" s="7">
        <v>39345</v>
      </c>
      <c r="I361" s="1" t="s">
        <v>1081</v>
      </c>
      <c r="M361" s="6" t="s">
        <v>1281</v>
      </c>
      <c r="N361" s="6" t="s">
        <v>1042</v>
      </c>
      <c r="O361" s="6" t="s">
        <v>1276</v>
      </c>
      <c r="P361" s="12" t="s">
        <v>1008</v>
      </c>
      <c r="Q361" s="15" t="str">
        <f>VLOOKUP(P361,functions!$A$2:$H$69,3,FALSE)</f>
        <v>Engineers</v>
      </c>
      <c r="R361" s="15"/>
      <c r="S361" s="17">
        <f>VLOOKUP(P361,functions!$A$2:$H$69,8,FALSE)</f>
        <v>3</v>
      </c>
      <c r="T361" s="17">
        <f t="shared" ca="1" si="55"/>
        <v>11</v>
      </c>
      <c r="U361" s="18" t="e">
        <f ca="1">VLOOKUP(T361,'salary scales'!$A$1:$F$10,S361+1,FALSE)</f>
        <v>#N/A</v>
      </c>
      <c r="V361" s="23">
        <f>VLOOKUP(P361,functions!$A$2:$H$69,5,FALSE)</f>
        <v>1</v>
      </c>
      <c r="X361" s="18" t="e">
        <f t="shared" ca="1" si="56"/>
        <v>#N/A</v>
      </c>
      <c r="Y361" s="18" t="e">
        <f t="shared" ca="1" si="57"/>
        <v>#N/A</v>
      </c>
      <c r="Z361" s="18" t="e">
        <f t="shared" ca="1" si="59"/>
        <v>#N/A</v>
      </c>
      <c r="AA361" s="18" t="e">
        <f t="shared" ca="1" si="60"/>
        <v>#N/A</v>
      </c>
      <c r="AB361" s="18" t="e">
        <f t="shared" ca="1" si="61"/>
        <v>#N/A</v>
      </c>
      <c r="AC361" s="18" t="e">
        <f t="shared" ca="1" si="62"/>
        <v>#N/A</v>
      </c>
      <c r="AD361" s="18" t="e">
        <f t="shared" ca="1" si="63"/>
        <v>#N/A</v>
      </c>
      <c r="AE361" s="18" t="e">
        <f t="shared" ca="1" si="64"/>
        <v>#N/A</v>
      </c>
      <c r="AF361" s="18" t="e">
        <f t="shared" ca="1" si="65"/>
        <v>#N/A</v>
      </c>
      <c r="AG361" t="str">
        <f t="shared" si="58"/>
        <v/>
      </c>
    </row>
    <row r="362" spans="1:33" x14ac:dyDescent="0.3">
      <c r="A362" s="2" t="s">
        <v>357</v>
      </c>
      <c r="B362" t="s">
        <v>762</v>
      </c>
      <c r="D362" t="s">
        <v>418</v>
      </c>
      <c r="E362" s="1" t="s">
        <v>410</v>
      </c>
      <c r="F362" s="1" t="s">
        <v>465</v>
      </c>
      <c r="G362" s="7">
        <v>22920</v>
      </c>
      <c r="H362" s="7">
        <v>39788</v>
      </c>
      <c r="I362" s="1" t="s">
        <v>1081</v>
      </c>
      <c r="J362" s="47">
        <v>3</v>
      </c>
      <c r="K362" s="47">
        <v>1</v>
      </c>
      <c r="L362" s="49" t="s">
        <v>1422</v>
      </c>
      <c r="M362" s="6" t="s">
        <v>1281</v>
      </c>
      <c r="N362" s="6" t="s">
        <v>1042</v>
      </c>
      <c r="O362" s="6" t="s">
        <v>1276</v>
      </c>
      <c r="P362" s="12" t="s">
        <v>1008</v>
      </c>
      <c r="Q362" s="15" t="str">
        <f>VLOOKUP(P362,functions!$A$2:$H$69,3,FALSE)</f>
        <v>Engineers</v>
      </c>
      <c r="R362" s="15"/>
      <c r="S362" s="17">
        <f>VLOOKUP(P362,functions!$A$2:$H$69,8,FALSE)</f>
        <v>3</v>
      </c>
      <c r="T362" s="17">
        <f t="shared" ca="1" si="55"/>
        <v>10</v>
      </c>
      <c r="U362" s="18" t="e">
        <f ca="1">VLOOKUP(T362,'salary scales'!$A$1:$F$10,S362+1,FALSE)</f>
        <v>#N/A</v>
      </c>
      <c r="V362" s="23">
        <f>VLOOKUP(P362,functions!$A$2:$H$69,5,FALSE)</f>
        <v>1</v>
      </c>
      <c r="X362" s="18" t="e">
        <f t="shared" ca="1" si="56"/>
        <v>#N/A</v>
      </c>
      <c r="Y362" s="18" t="e">
        <f t="shared" ca="1" si="57"/>
        <v>#N/A</v>
      </c>
      <c r="Z362" s="18" t="e">
        <f t="shared" ca="1" si="59"/>
        <v>#N/A</v>
      </c>
      <c r="AA362" s="18" t="e">
        <f t="shared" ca="1" si="60"/>
        <v>#N/A</v>
      </c>
      <c r="AB362" s="18" t="e">
        <f t="shared" ca="1" si="61"/>
        <v>#N/A</v>
      </c>
      <c r="AC362" s="18" t="e">
        <f t="shared" ca="1" si="62"/>
        <v>#N/A</v>
      </c>
      <c r="AD362" s="18" t="e">
        <f t="shared" ca="1" si="63"/>
        <v>#N/A</v>
      </c>
      <c r="AE362" s="18" t="e">
        <f t="shared" ca="1" si="64"/>
        <v>#N/A</v>
      </c>
      <c r="AF362" s="18" t="e">
        <f t="shared" ca="1" si="65"/>
        <v>#N/A</v>
      </c>
      <c r="AG362" t="str">
        <f t="shared" si="58"/>
        <v/>
      </c>
    </row>
    <row r="363" spans="1:33" x14ac:dyDescent="0.3">
      <c r="A363" s="2" t="s">
        <v>358</v>
      </c>
      <c r="B363" t="s">
        <v>924</v>
      </c>
      <c r="D363" t="s">
        <v>544</v>
      </c>
      <c r="E363" s="1" t="s">
        <v>410</v>
      </c>
      <c r="F363" s="1" t="s">
        <v>465</v>
      </c>
      <c r="G363" s="7">
        <v>22382</v>
      </c>
      <c r="H363" s="7">
        <v>39501</v>
      </c>
      <c r="I363" s="1" t="s">
        <v>1420</v>
      </c>
      <c r="J363" s="47">
        <v>2</v>
      </c>
      <c r="K363" s="47">
        <v>1</v>
      </c>
      <c r="L363" s="49" t="s">
        <v>1422</v>
      </c>
      <c r="M363" s="6" t="s">
        <v>1281</v>
      </c>
      <c r="N363" s="6" t="s">
        <v>1438</v>
      </c>
      <c r="O363" s="6" t="s">
        <v>1448</v>
      </c>
      <c r="P363" s="12" t="s">
        <v>1060</v>
      </c>
      <c r="Q363" s="15" t="str">
        <f>VLOOKUP(P363,functions!$A$2:$H$69,3,FALSE)</f>
        <v>Logistics employee loading and unloading</v>
      </c>
      <c r="R363" s="15"/>
      <c r="S363" s="17">
        <f>VLOOKUP(P363,functions!$A$2:$H$69,8,FALSE)</f>
        <v>1</v>
      </c>
      <c r="T363" s="17">
        <f t="shared" ca="1" si="55"/>
        <v>10</v>
      </c>
      <c r="U363" s="18" t="e">
        <f ca="1">VLOOKUP(T363,'salary scales'!$A$1:$F$10,S363+1,FALSE)</f>
        <v>#N/A</v>
      </c>
      <c r="V363" s="23">
        <f>VLOOKUP(P363,functions!$A$2:$H$69,5,FALSE)</f>
        <v>1</v>
      </c>
      <c r="X363" s="18" t="e">
        <f t="shared" ca="1" si="56"/>
        <v>#N/A</v>
      </c>
      <c r="Y363" s="18" t="e">
        <f t="shared" ca="1" si="57"/>
        <v>#N/A</v>
      </c>
      <c r="Z363" s="18" t="e">
        <f t="shared" ca="1" si="59"/>
        <v>#N/A</v>
      </c>
      <c r="AA363" s="18" t="e">
        <f t="shared" ca="1" si="60"/>
        <v>#N/A</v>
      </c>
      <c r="AB363" s="18" t="e">
        <f t="shared" ca="1" si="61"/>
        <v>#N/A</v>
      </c>
      <c r="AC363" s="18" t="e">
        <f t="shared" ca="1" si="62"/>
        <v>#N/A</v>
      </c>
      <c r="AD363" s="18" t="e">
        <f t="shared" ca="1" si="63"/>
        <v>#N/A</v>
      </c>
      <c r="AE363" s="18" t="e">
        <f t="shared" ca="1" si="64"/>
        <v>#N/A</v>
      </c>
      <c r="AF363" s="18" t="e">
        <f t="shared" ca="1" si="65"/>
        <v>#N/A</v>
      </c>
      <c r="AG363" t="str">
        <f t="shared" si="58"/>
        <v/>
      </c>
    </row>
    <row r="364" spans="1:33" x14ac:dyDescent="0.3">
      <c r="A364" s="2" t="s">
        <v>359</v>
      </c>
      <c r="B364" t="s">
        <v>925</v>
      </c>
      <c r="D364" t="s">
        <v>546</v>
      </c>
      <c r="E364" s="1" t="s">
        <v>410</v>
      </c>
      <c r="F364" s="1" t="s">
        <v>465</v>
      </c>
      <c r="G364" s="7">
        <v>24248</v>
      </c>
      <c r="H364" s="7">
        <v>41112</v>
      </c>
      <c r="I364" s="1" t="s">
        <v>1081</v>
      </c>
      <c r="M364" s="6" t="s">
        <v>1281</v>
      </c>
      <c r="N364" s="6" t="s">
        <v>1405</v>
      </c>
      <c r="O364" s="6" t="s">
        <v>1447</v>
      </c>
      <c r="P364" s="12" t="s">
        <v>1070</v>
      </c>
      <c r="Q364" s="15" t="str">
        <f>VLOOKUP(P364,functions!$A$2:$H$69,3,FALSE)</f>
        <v>Employee Technical Service</v>
      </c>
      <c r="R364" s="15"/>
      <c r="S364" s="17">
        <f>VLOOKUP(P364,functions!$A$2:$H$69,8,FALSE)</f>
        <v>2</v>
      </c>
      <c r="T364" s="17">
        <f t="shared" ca="1" si="55"/>
        <v>6</v>
      </c>
      <c r="U364" s="18">
        <f ca="1">VLOOKUP(T364,'salary scales'!$A$1:$F$10,S364+1,FALSE)</f>
        <v>1939.17</v>
      </c>
      <c r="V364" s="23">
        <f>VLOOKUP(P364,functions!$A$2:$H$69,5,FALSE)</f>
        <v>1</v>
      </c>
      <c r="X364" s="18">
        <f t="shared" ca="1" si="56"/>
        <v>1939.17</v>
      </c>
      <c r="Y364" s="18">
        <f t="shared" ca="1" si="57"/>
        <v>155.1336</v>
      </c>
      <c r="Z364" s="18">
        <f t="shared" ca="1" si="59"/>
        <v>995.87124999999992</v>
      </c>
      <c r="AA364" s="18">
        <f t="shared" ca="1" si="60"/>
        <v>150.285675</v>
      </c>
      <c r="AB364" s="18">
        <f t="shared" ca="1" si="61"/>
        <v>32.965890000000002</v>
      </c>
      <c r="AC364" s="18">
        <f t="shared" ca="1" si="62"/>
        <v>43.437407999999998</v>
      </c>
      <c r="AD364" s="18">
        <f t="shared" ca="1" si="63"/>
        <v>90.171405000000007</v>
      </c>
      <c r="AE364" s="18">
        <f t="shared" ca="1" si="64"/>
        <v>10.471518000000001</v>
      </c>
      <c r="AF364" s="18">
        <f t="shared" ca="1" si="65"/>
        <v>83.692000000000007</v>
      </c>
      <c r="AG364" t="str">
        <f t="shared" si="58"/>
        <v/>
      </c>
    </row>
    <row r="365" spans="1:33" x14ac:dyDescent="0.3">
      <c r="A365" s="2" t="s">
        <v>360</v>
      </c>
      <c r="B365" t="s">
        <v>925</v>
      </c>
      <c r="D365" t="s">
        <v>545</v>
      </c>
      <c r="E365" s="1" t="s">
        <v>410</v>
      </c>
      <c r="F365" s="1" t="s">
        <v>465</v>
      </c>
      <c r="G365" s="7">
        <v>21894</v>
      </c>
      <c r="H365" s="7">
        <v>40466</v>
      </c>
      <c r="I365" s="1" t="s">
        <v>1081</v>
      </c>
      <c r="M365" s="6" t="s">
        <v>1281</v>
      </c>
      <c r="N365" s="6" t="s">
        <v>1435</v>
      </c>
      <c r="O365" s="6" t="s">
        <v>1466</v>
      </c>
      <c r="P365" s="12" t="s">
        <v>1053</v>
      </c>
      <c r="Q365" s="15" t="str">
        <f>VLOOKUP(P365,functions!$A$2:$H$69,3,FALSE)</f>
        <v>Production worker</v>
      </c>
      <c r="R365" s="15"/>
      <c r="S365" s="17">
        <f>VLOOKUP(P365,functions!$A$2:$H$69,8,FALSE)</f>
        <v>2</v>
      </c>
      <c r="T365" s="17">
        <f t="shared" ca="1" si="55"/>
        <v>8</v>
      </c>
      <c r="U365" s="18">
        <f ca="1">VLOOKUP(T365,'salary scales'!$A$1:$F$10,S365+1,FALSE)</f>
        <v>1939.17</v>
      </c>
      <c r="V365" s="23">
        <f>VLOOKUP(P365,functions!$A$2:$H$69,5,FALSE)</f>
        <v>1.00064</v>
      </c>
      <c r="X365" s="18">
        <f t="shared" ca="1" si="56"/>
        <v>1940.4110688000001</v>
      </c>
      <c r="Y365" s="18">
        <f t="shared" ca="1" si="57"/>
        <v>155.232885504</v>
      </c>
      <c r="Z365" s="18">
        <f t="shared" ca="1" si="59"/>
        <v>995.87124999999992</v>
      </c>
      <c r="AA365" s="18">
        <f t="shared" ca="1" si="60"/>
        <v>150.38185783200001</v>
      </c>
      <c r="AB365" s="18">
        <f t="shared" ca="1" si="61"/>
        <v>32.986988169600004</v>
      </c>
      <c r="AC365" s="18">
        <f t="shared" ca="1" si="62"/>
        <v>43.465207941119999</v>
      </c>
      <c r="AD365" s="18">
        <f t="shared" ca="1" si="63"/>
        <v>90.229114699199997</v>
      </c>
      <c r="AE365" s="18">
        <f t="shared" ca="1" si="64"/>
        <v>10.478219771520001</v>
      </c>
      <c r="AF365" s="18">
        <f t="shared" ca="1" si="65"/>
        <v>83.745562880000023</v>
      </c>
      <c r="AG365" t="str">
        <f t="shared" si="58"/>
        <v/>
      </c>
    </row>
    <row r="366" spans="1:33" x14ac:dyDescent="0.3">
      <c r="A366" s="2" t="s">
        <v>361</v>
      </c>
      <c r="B366" t="s">
        <v>927</v>
      </c>
      <c r="D366" t="s">
        <v>463</v>
      </c>
      <c r="E366" s="1" t="s">
        <v>410</v>
      </c>
      <c r="F366" s="1" t="s">
        <v>466</v>
      </c>
      <c r="G366" s="7">
        <v>23110</v>
      </c>
      <c r="H366" s="7">
        <v>40421</v>
      </c>
      <c r="I366" s="1" t="s">
        <v>1081</v>
      </c>
      <c r="J366" s="47">
        <v>30</v>
      </c>
      <c r="K366" s="47">
        <v>1</v>
      </c>
      <c r="L366" s="49" t="s">
        <v>1290</v>
      </c>
      <c r="M366" s="6" t="s">
        <v>1281</v>
      </c>
      <c r="N366" s="6" t="s">
        <v>1435</v>
      </c>
      <c r="O366" s="6" t="s">
        <v>1466</v>
      </c>
      <c r="P366" s="12" t="s">
        <v>1053</v>
      </c>
      <c r="Q366" s="15" t="str">
        <f>VLOOKUP(P366,functions!$A$2:$H$69,3,FALSE)</f>
        <v>Production worker</v>
      </c>
      <c r="R366" s="15"/>
      <c r="S366" s="17">
        <f>VLOOKUP(P366,functions!$A$2:$H$69,8,FALSE)</f>
        <v>2</v>
      </c>
      <c r="T366" s="17">
        <f t="shared" ca="1" si="55"/>
        <v>8</v>
      </c>
      <c r="U366" s="18">
        <f ca="1">VLOOKUP(T366,'salary scales'!$A$1:$F$10,S366+1,FALSE)</f>
        <v>1939.17</v>
      </c>
      <c r="V366" s="23">
        <f>VLOOKUP(P366,functions!$A$2:$H$69,5,FALSE)</f>
        <v>1.00064</v>
      </c>
      <c r="X366" s="18">
        <f t="shared" ca="1" si="56"/>
        <v>1940.4110688000001</v>
      </c>
      <c r="Y366" s="18">
        <f t="shared" ca="1" si="57"/>
        <v>155.232885504</v>
      </c>
      <c r="Z366" s="18">
        <f t="shared" ca="1" si="59"/>
        <v>995.87124999999992</v>
      </c>
      <c r="AA366" s="18">
        <f t="shared" ca="1" si="60"/>
        <v>150.38185783200001</v>
      </c>
      <c r="AB366" s="18">
        <f t="shared" ca="1" si="61"/>
        <v>32.986988169600004</v>
      </c>
      <c r="AC366" s="18">
        <f t="shared" ca="1" si="62"/>
        <v>43.465207941119999</v>
      </c>
      <c r="AD366" s="18">
        <f t="shared" ca="1" si="63"/>
        <v>90.229114699199997</v>
      </c>
      <c r="AE366" s="18">
        <f t="shared" ca="1" si="64"/>
        <v>10.478219771520001</v>
      </c>
      <c r="AF366" s="18">
        <f t="shared" ca="1" si="65"/>
        <v>83.745562880000023</v>
      </c>
      <c r="AG366" t="str">
        <f t="shared" si="58"/>
        <v/>
      </c>
    </row>
    <row r="367" spans="1:33" x14ac:dyDescent="0.3">
      <c r="A367" s="2" t="s">
        <v>362</v>
      </c>
      <c r="B367" t="s">
        <v>927</v>
      </c>
      <c r="D367" t="s">
        <v>463</v>
      </c>
      <c r="E367" s="1" t="s">
        <v>410</v>
      </c>
      <c r="F367" s="1" t="s">
        <v>466</v>
      </c>
      <c r="G367" s="7">
        <v>28879</v>
      </c>
      <c r="H367" s="7">
        <v>39277</v>
      </c>
      <c r="I367" s="1" t="s">
        <v>1081</v>
      </c>
      <c r="M367" s="6" t="s">
        <v>1281</v>
      </c>
      <c r="N367" s="6" t="s">
        <v>1044</v>
      </c>
      <c r="O367" s="6" t="s">
        <v>1274</v>
      </c>
      <c r="P367" s="12" t="s">
        <v>1015</v>
      </c>
      <c r="Q367" s="15" t="str">
        <f>VLOOKUP(P367,functions!$A$2:$H$69,3,FALSE)</f>
        <v>Website designer</v>
      </c>
      <c r="R367" s="15"/>
      <c r="S367" s="17">
        <f>VLOOKUP(P367,functions!$A$2:$H$69,8,FALSE)</f>
        <v>3</v>
      </c>
      <c r="T367" s="17">
        <f t="shared" ca="1" si="55"/>
        <v>11</v>
      </c>
      <c r="U367" s="18" t="e">
        <f ca="1">VLOOKUP(T367,'salary scales'!$A$1:$F$10,S367+1,FALSE)</f>
        <v>#N/A</v>
      </c>
      <c r="V367" s="23">
        <f>VLOOKUP(P367,functions!$A$2:$H$69,5,FALSE)</f>
        <v>1</v>
      </c>
      <c r="X367" s="18" t="e">
        <f t="shared" ca="1" si="56"/>
        <v>#N/A</v>
      </c>
      <c r="Y367" s="18" t="e">
        <f t="shared" ca="1" si="57"/>
        <v>#N/A</v>
      </c>
      <c r="Z367" s="18" t="e">
        <f t="shared" ca="1" si="59"/>
        <v>#N/A</v>
      </c>
      <c r="AA367" s="18" t="e">
        <f t="shared" ca="1" si="60"/>
        <v>#N/A</v>
      </c>
      <c r="AB367" s="18" t="e">
        <f t="shared" ca="1" si="61"/>
        <v>#N/A</v>
      </c>
      <c r="AC367" s="18" t="e">
        <f t="shared" ca="1" si="62"/>
        <v>#N/A</v>
      </c>
      <c r="AD367" s="18" t="e">
        <f t="shared" ca="1" si="63"/>
        <v>#N/A</v>
      </c>
      <c r="AE367" s="18" t="e">
        <f t="shared" ca="1" si="64"/>
        <v>#N/A</v>
      </c>
      <c r="AF367" s="18" t="e">
        <f t="shared" ca="1" si="65"/>
        <v>#N/A</v>
      </c>
      <c r="AG367" t="str">
        <f t="shared" si="58"/>
        <v/>
      </c>
    </row>
    <row r="368" spans="1:33" x14ac:dyDescent="0.3">
      <c r="A368" s="2" t="s">
        <v>363</v>
      </c>
      <c r="B368" t="s">
        <v>927</v>
      </c>
      <c r="D368" t="s">
        <v>549</v>
      </c>
      <c r="E368" s="1" t="s">
        <v>410</v>
      </c>
      <c r="F368" s="1" t="s">
        <v>465</v>
      </c>
      <c r="G368" s="7">
        <v>25593</v>
      </c>
      <c r="H368" s="7">
        <v>40922</v>
      </c>
      <c r="I368" s="1" t="s">
        <v>1081</v>
      </c>
      <c r="J368" s="47">
        <v>72</v>
      </c>
      <c r="K368" s="47">
        <v>1</v>
      </c>
      <c r="L368" s="49" t="s">
        <v>1292</v>
      </c>
      <c r="M368" s="6" t="s">
        <v>1281</v>
      </c>
      <c r="N368" s="6" t="s">
        <v>1435</v>
      </c>
      <c r="O368" s="6" t="s">
        <v>1464</v>
      </c>
      <c r="P368" s="12" t="s">
        <v>1051</v>
      </c>
      <c r="Q368" s="15" t="str">
        <f>VLOOKUP(P368,functions!$A$2:$H$69,3,FALSE)</f>
        <v>Planner</v>
      </c>
      <c r="R368" s="15"/>
      <c r="S368" s="17">
        <f>VLOOKUP(P368,functions!$A$2:$H$69,8,FALSE)</f>
        <v>3</v>
      </c>
      <c r="T368" s="17">
        <f t="shared" ca="1" si="55"/>
        <v>6</v>
      </c>
      <c r="U368" s="18">
        <f ca="1">VLOOKUP(T368,'salary scales'!$A$1:$F$10,S368+1,FALSE)</f>
        <v>2025.09</v>
      </c>
      <c r="V368" s="23">
        <f>VLOOKUP(P368,functions!$A$2:$H$69,5,FALSE)</f>
        <v>1</v>
      </c>
      <c r="X368" s="18">
        <f t="shared" ca="1" si="56"/>
        <v>2025.09</v>
      </c>
      <c r="Y368" s="18">
        <f t="shared" ca="1" si="57"/>
        <v>162.00719999999998</v>
      </c>
      <c r="Z368" s="18">
        <f t="shared" ca="1" si="59"/>
        <v>995.87124999999992</v>
      </c>
      <c r="AA368" s="18">
        <f t="shared" ca="1" si="60"/>
        <v>156.94447499999998</v>
      </c>
      <c r="AB368" s="18">
        <f t="shared" ca="1" si="61"/>
        <v>34.42653</v>
      </c>
      <c r="AC368" s="18">
        <f t="shared" ca="1" si="62"/>
        <v>45.362015999999997</v>
      </c>
      <c r="AD368" s="18">
        <f t="shared" ca="1" si="63"/>
        <v>94.166685000000001</v>
      </c>
      <c r="AE368" s="18">
        <f t="shared" ca="1" si="64"/>
        <v>10.935486000000001</v>
      </c>
      <c r="AF368" s="18">
        <f t="shared" ca="1" si="65"/>
        <v>92.283999999999992</v>
      </c>
      <c r="AG368" t="str">
        <f t="shared" si="58"/>
        <v/>
      </c>
    </row>
    <row r="369" spans="1:33" x14ac:dyDescent="0.3">
      <c r="A369" s="2" t="s">
        <v>364</v>
      </c>
      <c r="B369" t="s">
        <v>930</v>
      </c>
      <c r="D369" t="s">
        <v>463</v>
      </c>
      <c r="E369" s="1" t="s">
        <v>410</v>
      </c>
      <c r="F369" s="1" t="s">
        <v>466</v>
      </c>
      <c r="G369" s="7">
        <v>27014</v>
      </c>
      <c r="H369" s="7">
        <v>40208</v>
      </c>
      <c r="I369" s="1" t="s">
        <v>1081</v>
      </c>
      <c r="M369" s="6" t="s">
        <v>1281</v>
      </c>
      <c r="N369" s="6" t="s">
        <v>1438</v>
      </c>
      <c r="O369" s="6" t="s">
        <v>1448</v>
      </c>
      <c r="P369" s="12" t="s">
        <v>1060</v>
      </c>
      <c r="Q369" s="15" t="str">
        <f>VLOOKUP(P369,functions!$A$2:$H$69,3,FALSE)</f>
        <v>Logistics employee loading and unloading</v>
      </c>
      <c r="R369" s="15"/>
      <c r="S369" s="17">
        <f>VLOOKUP(P369,functions!$A$2:$H$69,8,FALSE)</f>
        <v>1</v>
      </c>
      <c r="T369" s="17">
        <f t="shared" ca="1" si="55"/>
        <v>8</v>
      </c>
      <c r="U369" s="18">
        <f ca="1">VLOOKUP(T369,'salary scales'!$A$1:$F$10,S369+1,FALSE)</f>
        <v>1861.13</v>
      </c>
      <c r="V369" s="23">
        <f>VLOOKUP(P369,functions!$A$2:$H$69,5,FALSE)</f>
        <v>1</v>
      </c>
      <c r="X369" s="18">
        <f t="shared" ca="1" si="56"/>
        <v>1861.13</v>
      </c>
      <c r="Y369" s="18">
        <f t="shared" ca="1" si="57"/>
        <v>148.8904</v>
      </c>
      <c r="Z369" s="18">
        <f t="shared" ca="1" si="59"/>
        <v>995.87124999999992</v>
      </c>
      <c r="AA369" s="18">
        <f t="shared" ca="1" si="60"/>
        <v>144.23757500000002</v>
      </c>
      <c r="AB369" s="18">
        <f t="shared" ca="1" si="61"/>
        <v>31.639210000000006</v>
      </c>
      <c r="AC369" s="18">
        <f t="shared" ca="1" si="62"/>
        <v>41.689312000000001</v>
      </c>
      <c r="AD369" s="18">
        <f t="shared" ca="1" si="63"/>
        <v>86.542545000000004</v>
      </c>
      <c r="AE369" s="18">
        <f t="shared" ca="1" si="64"/>
        <v>10.050102000000001</v>
      </c>
      <c r="AF369" s="18">
        <f t="shared" ca="1" si="65"/>
        <v>75.888000000000019</v>
      </c>
      <c r="AG369" t="str">
        <f t="shared" si="58"/>
        <v/>
      </c>
    </row>
    <row r="370" spans="1:33" x14ac:dyDescent="0.3">
      <c r="A370" s="2" t="s">
        <v>365</v>
      </c>
      <c r="B370" t="s">
        <v>909</v>
      </c>
      <c r="C370" t="s">
        <v>733</v>
      </c>
      <c r="D370" t="s">
        <v>513</v>
      </c>
      <c r="E370" s="1" t="s">
        <v>410</v>
      </c>
      <c r="F370" s="1" t="s">
        <v>465</v>
      </c>
      <c r="G370" s="7">
        <v>26482</v>
      </c>
      <c r="H370" s="7">
        <v>39731</v>
      </c>
      <c r="I370" s="1" t="s">
        <v>1081</v>
      </c>
      <c r="J370" s="47">
        <v>2</v>
      </c>
      <c r="K370" s="47">
        <v>1</v>
      </c>
      <c r="L370" s="49" t="s">
        <v>1423</v>
      </c>
      <c r="M370" s="6" t="s">
        <v>1281</v>
      </c>
      <c r="N370" s="6" t="s">
        <v>1335</v>
      </c>
      <c r="O370" s="6" t="s">
        <v>1046</v>
      </c>
      <c r="P370" s="12" t="s">
        <v>1025</v>
      </c>
      <c r="Q370" s="15" t="str">
        <f>VLOOKUP(P370,functions!$A$2:$H$69,3,FALSE)</f>
        <v>Marketeer</v>
      </c>
      <c r="R370" s="15"/>
      <c r="S370" s="17">
        <f>VLOOKUP(P370,functions!$A$2:$H$69,8,FALSE)</f>
        <v>2</v>
      </c>
      <c r="T370" s="17">
        <f t="shared" ca="1" si="55"/>
        <v>10</v>
      </c>
      <c r="U370" s="18" t="e">
        <f ca="1">VLOOKUP(T370,'salary scales'!$A$1:$F$10,S370+1,FALSE)</f>
        <v>#N/A</v>
      </c>
      <c r="V370" s="23">
        <f>VLOOKUP(P370,functions!$A$2:$H$69,5,FALSE)</f>
        <v>0.6</v>
      </c>
      <c r="X370" s="18" t="e">
        <f t="shared" ca="1" si="56"/>
        <v>#N/A</v>
      </c>
      <c r="Y370" s="18" t="e">
        <f t="shared" ca="1" si="57"/>
        <v>#N/A</v>
      </c>
      <c r="Z370" s="18" t="e">
        <f t="shared" ca="1" si="59"/>
        <v>#N/A</v>
      </c>
      <c r="AA370" s="18" t="e">
        <f t="shared" ca="1" si="60"/>
        <v>#N/A</v>
      </c>
      <c r="AB370" s="18" t="e">
        <f t="shared" ca="1" si="61"/>
        <v>#N/A</v>
      </c>
      <c r="AC370" s="18" t="e">
        <f t="shared" ca="1" si="62"/>
        <v>#N/A</v>
      </c>
      <c r="AD370" s="18" t="e">
        <f t="shared" ca="1" si="63"/>
        <v>#N/A</v>
      </c>
      <c r="AE370" s="18" t="e">
        <f t="shared" ca="1" si="64"/>
        <v>#N/A</v>
      </c>
      <c r="AF370" s="18" t="e">
        <f t="shared" ca="1" si="65"/>
        <v>#N/A</v>
      </c>
      <c r="AG370" t="str">
        <f t="shared" si="58"/>
        <v/>
      </c>
    </row>
    <row r="371" spans="1:33" x14ac:dyDescent="0.3">
      <c r="A371" s="2" t="s">
        <v>366</v>
      </c>
      <c r="B371" t="s">
        <v>779</v>
      </c>
      <c r="D371" t="s">
        <v>677</v>
      </c>
      <c r="E371" s="1" t="s">
        <v>1467</v>
      </c>
      <c r="F371" s="1" t="s">
        <v>468</v>
      </c>
      <c r="G371" s="7">
        <v>27033</v>
      </c>
      <c r="H371" s="7">
        <v>40053</v>
      </c>
      <c r="I371" s="1" t="s">
        <v>1081</v>
      </c>
      <c r="J371" s="47">
        <v>4</v>
      </c>
      <c r="K371" s="47">
        <v>1</v>
      </c>
      <c r="L371" s="49" t="s">
        <v>1422</v>
      </c>
      <c r="M371" s="6" t="s">
        <v>1281</v>
      </c>
      <c r="N371" s="6" t="s">
        <v>1438</v>
      </c>
      <c r="O371" s="6" t="s">
        <v>1448</v>
      </c>
      <c r="P371" s="12" t="s">
        <v>1060</v>
      </c>
      <c r="Q371" s="15" t="str">
        <f>VLOOKUP(P371,functions!$A$2:$H$69,3,FALSE)</f>
        <v>Logistics employee loading and unloading</v>
      </c>
      <c r="R371" s="15"/>
      <c r="S371" s="17">
        <f>VLOOKUP(P371,functions!$A$2:$H$69,8,FALSE)</f>
        <v>1</v>
      </c>
      <c r="T371" s="17">
        <f t="shared" ca="1" si="55"/>
        <v>9</v>
      </c>
      <c r="U371" s="18">
        <f ca="1">VLOOKUP(T371,'salary scales'!$A$1:$F$10,S371+1,FALSE)</f>
        <v>1861.13</v>
      </c>
      <c r="V371" s="23">
        <f>VLOOKUP(P371,functions!$A$2:$H$69,5,FALSE)</f>
        <v>1</v>
      </c>
      <c r="X371" s="18">
        <f t="shared" ca="1" si="56"/>
        <v>1861.13</v>
      </c>
      <c r="Y371" s="18">
        <f t="shared" ca="1" si="57"/>
        <v>148.8904</v>
      </c>
      <c r="Z371" s="18">
        <f t="shared" ca="1" si="59"/>
        <v>995.87124999999992</v>
      </c>
      <c r="AA371" s="18">
        <f t="shared" ca="1" si="60"/>
        <v>144.23757500000002</v>
      </c>
      <c r="AB371" s="18">
        <f t="shared" ca="1" si="61"/>
        <v>31.639210000000006</v>
      </c>
      <c r="AC371" s="18">
        <f t="shared" ca="1" si="62"/>
        <v>41.689312000000001</v>
      </c>
      <c r="AD371" s="18">
        <f t="shared" ca="1" si="63"/>
        <v>86.542545000000004</v>
      </c>
      <c r="AE371" s="18">
        <f t="shared" ca="1" si="64"/>
        <v>10.050102000000001</v>
      </c>
      <c r="AF371" s="18">
        <f t="shared" ca="1" si="65"/>
        <v>75.888000000000019</v>
      </c>
      <c r="AG371" t="str">
        <f t="shared" si="58"/>
        <v/>
      </c>
    </row>
    <row r="372" spans="1:33" x14ac:dyDescent="0.3">
      <c r="A372" s="2" t="s">
        <v>367</v>
      </c>
      <c r="B372" t="s">
        <v>779</v>
      </c>
      <c r="D372" t="s">
        <v>443</v>
      </c>
      <c r="E372" s="1" t="s">
        <v>410</v>
      </c>
      <c r="F372" s="1" t="s">
        <v>465</v>
      </c>
      <c r="G372" s="7">
        <v>33111</v>
      </c>
      <c r="H372" s="7">
        <v>39692</v>
      </c>
      <c r="I372" s="1" t="s">
        <v>1081</v>
      </c>
      <c r="M372" s="6" t="s">
        <v>1283</v>
      </c>
      <c r="N372" s="6" t="s">
        <v>1440</v>
      </c>
      <c r="O372" s="6" t="s">
        <v>1450</v>
      </c>
      <c r="P372" s="12" t="s">
        <v>1054</v>
      </c>
      <c r="Q372" s="15" t="str">
        <f>VLOOKUP(P372,functions!$A$2:$H$69,3,FALSE)</f>
        <v>Production assistant</v>
      </c>
      <c r="R372" s="15"/>
      <c r="S372" s="17">
        <f>VLOOKUP(P372,functions!$A$2:$H$69,8,FALSE)</f>
        <v>1</v>
      </c>
      <c r="T372" s="17">
        <f t="shared" ca="1" si="55"/>
        <v>10</v>
      </c>
      <c r="U372" s="18" t="e">
        <f ca="1">VLOOKUP(T372,'salary scales'!$A$1:$F$10,S372+1,FALSE)</f>
        <v>#N/A</v>
      </c>
      <c r="V372" s="23">
        <f>VLOOKUP(P372,functions!$A$2:$H$69,5,FALSE)</f>
        <v>1.00064</v>
      </c>
      <c r="X372" s="18" t="e">
        <f t="shared" ca="1" si="56"/>
        <v>#N/A</v>
      </c>
      <c r="Y372" s="18" t="e">
        <f t="shared" ca="1" si="57"/>
        <v>#N/A</v>
      </c>
      <c r="Z372" s="18" t="e">
        <f t="shared" ca="1" si="59"/>
        <v>#N/A</v>
      </c>
      <c r="AA372" s="18" t="e">
        <f t="shared" ca="1" si="60"/>
        <v>#N/A</v>
      </c>
      <c r="AB372" s="18" t="e">
        <f t="shared" ca="1" si="61"/>
        <v>#N/A</v>
      </c>
      <c r="AC372" s="18" t="e">
        <f t="shared" ca="1" si="62"/>
        <v>#N/A</v>
      </c>
      <c r="AD372" s="18" t="e">
        <f t="shared" ca="1" si="63"/>
        <v>#N/A</v>
      </c>
      <c r="AE372" s="18" t="e">
        <f t="shared" ca="1" si="64"/>
        <v>#N/A</v>
      </c>
      <c r="AF372" s="18" t="e">
        <f t="shared" ca="1" si="65"/>
        <v>#N/A</v>
      </c>
      <c r="AG372" t="str">
        <f t="shared" si="58"/>
        <v/>
      </c>
    </row>
    <row r="373" spans="1:33" x14ac:dyDescent="0.3">
      <c r="A373" s="2" t="s">
        <v>368</v>
      </c>
      <c r="B373" t="s">
        <v>746</v>
      </c>
      <c r="D373" t="s">
        <v>659</v>
      </c>
      <c r="E373" s="1" t="s">
        <v>1467</v>
      </c>
      <c r="F373" s="1" t="s">
        <v>465</v>
      </c>
      <c r="G373" s="7">
        <v>28884</v>
      </c>
      <c r="H373" s="7">
        <v>41305</v>
      </c>
      <c r="I373" s="1" t="s">
        <v>1081</v>
      </c>
      <c r="J373" s="47">
        <v>36</v>
      </c>
      <c r="K373" s="47">
        <v>1</v>
      </c>
      <c r="L373" s="49" t="s">
        <v>1431</v>
      </c>
      <c r="M373" s="6" t="s">
        <v>1281</v>
      </c>
      <c r="N373" s="6" t="s">
        <v>1435</v>
      </c>
      <c r="O373" s="6" t="s">
        <v>1443</v>
      </c>
      <c r="P373" s="12" t="s">
        <v>1052</v>
      </c>
      <c r="Q373" s="15" t="str">
        <f>VLOOKUP(P373,functions!$A$2:$H$69,3,FALSE)</f>
        <v>Team leader</v>
      </c>
      <c r="R373" s="15" t="s">
        <v>1083</v>
      </c>
      <c r="S373" s="17">
        <f>VLOOKUP(P373,functions!$A$2:$H$69,8,FALSE)</f>
        <v>3</v>
      </c>
      <c r="T373" s="17">
        <f t="shared" ca="1" si="55"/>
        <v>5</v>
      </c>
      <c r="U373" s="18">
        <f ca="1">VLOOKUP(T373,'salary scales'!$A$1:$F$10,S373+1,FALSE)</f>
        <v>1975.67</v>
      </c>
      <c r="V373" s="23">
        <f>VLOOKUP(P373,functions!$A$2:$H$69,5,FALSE)</f>
        <v>1.00064</v>
      </c>
      <c r="X373" s="18">
        <f t="shared" ca="1" si="56"/>
        <v>1976.9344288</v>
      </c>
      <c r="Y373" s="18">
        <f t="shared" ca="1" si="57"/>
        <v>158.15475430399999</v>
      </c>
      <c r="Z373" s="18">
        <f t="shared" ca="1" si="59"/>
        <v>995.87124999999992</v>
      </c>
      <c r="AA373" s="18">
        <f t="shared" ca="1" si="60"/>
        <v>153.212418232</v>
      </c>
      <c r="AB373" s="18">
        <f t="shared" ca="1" si="61"/>
        <v>33.607885289599999</v>
      </c>
      <c r="AC373" s="18">
        <f t="shared" ca="1" si="62"/>
        <v>44.28333120512</v>
      </c>
      <c r="AD373" s="18">
        <f t="shared" ca="1" si="63"/>
        <v>91.9274509392</v>
      </c>
      <c r="AE373" s="18">
        <f t="shared" ca="1" si="64"/>
        <v>10.675445915520001</v>
      </c>
      <c r="AF373" s="18">
        <f t="shared" ca="1" si="65"/>
        <v>87.397898880000014</v>
      </c>
      <c r="AG373" t="str">
        <f t="shared" si="58"/>
        <v/>
      </c>
    </row>
    <row r="374" spans="1:33" x14ac:dyDescent="0.3">
      <c r="A374" s="2" t="s">
        <v>369</v>
      </c>
      <c r="B374" t="s">
        <v>746</v>
      </c>
      <c r="D374" t="s">
        <v>419</v>
      </c>
      <c r="E374" s="1" t="s">
        <v>410</v>
      </c>
      <c r="F374" s="1" t="s">
        <v>465</v>
      </c>
      <c r="G374" s="7">
        <v>23813</v>
      </c>
      <c r="H374" s="7">
        <v>40488</v>
      </c>
      <c r="I374" s="1" t="s">
        <v>1081</v>
      </c>
      <c r="M374" s="6" t="s">
        <v>1281</v>
      </c>
      <c r="N374" s="6" t="s">
        <v>1435</v>
      </c>
      <c r="O374" s="6" t="s">
        <v>1466</v>
      </c>
      <c r="P374" s="12" t="s">
        <v>1053</v>
      </c>
      <c r="Q374" s="15" t="str">
        <f>VLOOKUP(P374,functions!$A$2:$H$69,3,FALSE)</f>
        <v>Production worker</v>
      </c>
      <c r="R374" s="15"/>
      <c r="S374" s="17">
        <f>VLOOKUP(P374,functions!$A$2:$H$69,8,FALSE)</f>
        <v>2</v>
      </c>
      <c r="T374" s="17">
        <f t="shared" ca="1" si="55"/>
        <v>8</v>
      </c>
      <c r="U374" s="18">
        <f ca="1">VLOOKUP(T374,'salary scales'!$A$1:$F$10,S374+1,FALSE)</f>
        <v>1939.17</v>
      </c>
      <c r="V374" s="23">
        <f>VLOOKUP(P374,functions!$A$2:$H$69,5,FALSE)</f>
        <v>1.00064</v>
      </c>
      <c r="X374" s="18">
        <f t="shared" ca="1" si="56"/>
        <v>1940.4110688000001</v>
      </c>
      <c r="Y374" s="18">
        <f t="shared" ca="1" si="57"/>
        <v>155.232885504</v>
      </c>
      <c r="Z374" s="18">
        <f t="shared" ca="1" si="59"/>
        <v>995.87124999999992</v>
      </c>
      <c r="AA374" s="18">
        <f t="shared" ca="1" si="60"/>
        <v>150.38185783200001</v>
      </c>
      <c r="AB374" s="18">
        <f t="shared" ca="1" si="61"/>
        <v>32.986988169600004</v>
      </c>
      <c r="AC374" s="18">
        <f t="shared" ca="1" si="62"/>
        <v>43.465207941119999</v>
      </c>
      <c r="AD374" s="18">
        <f t="shared" ca="1" si="63"/>
        <v>90.229114699199997</v>
      </c>
      <c r="AE374" s="18">
        <f t="shared" ca="1" si="64"/>
        <v>10.478219771520001</v>
      </c>
      <c r="AF374" s="18">
        <f t="shared" ca="1" si="65"/>
        <v>83.745562880000023</v>
      </c>
      <c r="AG374" t="str">
        <f t="shared" si="58"/>
        <v/>
      </c>
    </row>
    <row r="375" spans="1:33" x14ac:dyDescent="0.3">
      <c r="A375" s="2" t="s">
        <v>370</v>
      </c>
      <c r="B375" t="s">
        <v>746</v>
      </c>
      <c r="D375" t="s">
        <v>420</v>
      </c>
      <c r="E375" s="1" t="s">
        <v>410</v>
      </c>
      <c r="F375" s="1" t="s">
        <v>465</v>
      </c>
      <c r="G375" s="7">
        <v>28416</v>
      </c>
      <c r="H375" s="7">
        <v>40828</v>
      </c>
      <c r="I375" s="1" t="s">
        <v>1081</v>
      </c>
      <c r="J375" s="47">
        <v>5</v>
      </c>
      <c r="K375" s="47">
        <v>2</v>
      </c>
      <c r="L375" s="49" t="s">
        <v>1424</v>
      </c>
      <c r="M375" s="6" t="s">
        <v>1281</v>
      </c>
      <c r="N375" s="6" t="s">
        <v>1438</v>
      </c>
      <c r="O375" s="6" t="s">
        <v>1448</v>
      </c>
      <c r="P375" s="12" t="s">
        <v>1060</v>
      </c>
      <c r="Q375" s="15" t="str">
        <f>VLOOKUP(P375,functions!$A$2:$H$69,3,FALSE)</f>
        <v>Logistics employee loading and unloading</v>
      </c>
      <c r="R375" s="15"/>
      <c r="S375" s="17">
        <f>VLOOKUP(P375,functions!$A$2:$H$69,8,FALSE)</f>
        <v>1</v>
      </c>
      <c r="T375" s="17">
        <f t="shared" ca="1" si="55"/>
        <v>7</v>
      </c>
      <c r="U375" s="18">
        <f ca="1">VLOOKUP(T375,'salary scales'!$A$1:$F$10,S375+1,FALSE)</f>
        <v>1861.13</v>
      </c>
      <c r="V375" s="23">
        <f>VLOOKUP(P375,functions!$A$2:$H$69,5,FALSE)</f>
        <v>1</v>
      </c>
      <c r="X375" s="18">
        <f t="shared" ca="1" si="56"/>
        <v>1861.13</v>
      </c>
      <c r="Y375" s="18">
        <f t="shared" ca="1" si="57"/>
        <v>148.8904</v>
      </c>
      <c r="Z375" s="18">
        <f t="shared" ca="1" si="59"/>
        <v>995.87124999999992</v>
      </c>
      <c r="AA375" s="18">
        <f t="shared" ca="1" si="60"/>
        <v>144.23757500000002</v>
      </c>
      <c r="AB375" s="18">
        <f t="shared" ca="1" si="61"/>
        <v>31.639210000000006</v>
      </c>
      <c r="AC375" s="18">
        <f t="shared" ca="1" si="62"/>
        <v>41.689312000000001</v>
      </c>
      <c r="AD375" s="18">
        <f t="shared" ca="1" si="63"/>
        <v>86.542545000000004</v>
      </c>
      <c r="AE375" s="18">
        <f t="shared" ca="1" si="64"/>
        <v>10.050102000000001</v>
      </c>
      <c r="AF375" s="18">
        <f t="shared" ca="1" si="65"/>
        <v>75.888000000000019</v>
      </c>
      <c r="AG375" t="str">
        <f t="shared" si="58"/>
        <v/>
      </c>
    </row>
    <row r="376" spans="1:33" x14ac:dyDescent="0.3">
      <c r="A376" s="2" t="s">
        <v>371</v>
      </c>
      <c r="B376" t="s">
        <v>754</v>
      </c>
      <c r="D376" t="s">
        <v>651</v>
      </c>
      <c r="E376" s="1" t="s">
        <v>1467</v>
      </c>
      <c r="F376" s="1" t="s">
        <v>465</v>
      </c>
      <c r="G376" s="7">
        <v>25471</v>
      </c>
      <c r="H376" s="7">
        <v>40411</v>
      </c>
      <c r="I376" s="1" t="s">
        <v>1081</v>
      </c>
      <c r="J376" s="47">
        <v>1</v>
      </c>
      <c r="K376" s="47">
        <v>1</v>
      </c>
      <c r="L376" s="49" t="s">
        <v>1422</v>
      </c>
      <c r="M376" s="6" t="s">
        <v>1281</v>
      </c>
      <c r="N376" s="6" t="s">
        <v>1405</v>
      </c>
      <c r="O376" s="6" t="s">
        <v>1451</v>
      </c>
      <c r="P376" s="12" t="s">
        <v>1033</v>
      </c>
      <c r="Q376" s="15" t="str">
        <f>VLOOKUP(P376,functions!$A$2:$H$69,3,FALSE)</f>
        <v>Logistics employee facility</v>
      </c>
      <c r="R376" s="15"/>
      <c r="S376" s="17">
        <f>VLOOKUP(P376,functions!$A$2:$H$69,8,FALSE)</f>
        <v>1</v>
      </c>
      <c r="T376" s="17">
        <f t="shared" ca="1" si="55"/>
        <v>8</v>
      </c>
      <c r="U376" s="18">
        <f ca="1">VLOOKUP(T376,'salary scales'!$A$1:$F$10,S376+1,FALSE)</f>
        <v>1861.13</v>
      </c>
      <c r="V376" s="23">
        <f>VLOOKUP(P376,functions!$A$2:$H$69,5,FALSE)</f>
        <v>1</v>
      </c>
      <c r="X376" s="18">
        <f t="shared" ca="1" si="56"/>
        <v>1861.13</v>
      </c>
      <c r="Y376" s="18">
        <f t="shared" ca="1" si="57"/>
        <v>148.8904</v>
      </c>
      <c r="Z376" s="18">
        <f t="shared" ca="1" si="59"/>
        <v>995.87124999999992</v>
      </c>
      <c r="AA376" s="18">
        <f t="shared" ca="1" si="60"/>
        <v>144.23757500000002</v>
      </c>
      <c r="AB376" s="18">
        <f t="shared" ca="1" si="61"/>
        <v>31.639210000000006</v>
      </c>
      <c r="AC376" s="18">
        <f t="shared" ca="1" si="62"/>
        <v>41.689312000000001</v>
      </c>
      <c r="AD376" s="18">
        <f t="shared" ca="1" si="63"/>
        <v>86.542545000000004</v>
      </c>
      <c r="AE376" s="18">
        <f t="shared" ca="1" si="64"/>
        <v>10.050102000000001</v>
      </c>
      <c r="AF376" s="18">
        <f t="shared" ca="1" si="65"/>
        <v>75.888000000000019</v>
      </c>
      <c r="AG376" t="str">
        <f t="shared" si="58"/>
        <v/>
      </c>
    </row>
    <row r="377" spans="1:33" x14ac:dyDescent="0.3">
      <c r="A377" s="2" t="s">
        <v>372</v>
      </c>
      <c r="B377" t="s">
        <v>754</v>
      </c>
      <c r="C377" t="s">
        <v>733</v>
      </c>
      <c r="D377" t="s">
        <v>495</v>
      </c>
      <c r="E377" s="1" t="s">
        <v>1467</v>
      </c>
      <c r="F377" s="1" t="s">
        <v>465</v>
      </c>
      <c r="G377" s="7">
        <v>22202</v>
      </c>
      <c r="H377" s="7">
        <v>40712</v>
      </c>
      <c r="I377" s="1" t="s">
        <v>1081</v>
      </c>
      <c r="J377" s="47">
        <v>3</v>
      </c>
      <c r="K377" s="47">
        <v>1</v>
      </c>
      <c r="L377" s="49" t="s">
        <v>1422</v>
      </c>
      <c r="M377" s="6" t="s">
        <v>1281</v>
      </c>
      <c r="N377" s="6" t="s">
        <v>1435</v>
      </c>
      <c r="O377" s="6" t="s">
        <v>1466</v>
      </c>
      <c r="P377" s="12" t="s">
        <v>1053</v>
      </c>
      <c r="Q377" s="15" t="str">
        <f>VLOOKUP(P377,functions!$A$2:$H$69,3,FALSE)</f>
        <v>Production worker</v>
      </c>
      <c r="R377" s="15"/>
      <c r="S377" s="17">
        <f>VLOOKUP(P377,functions!$A$2:$H$69,8,FALSE)</f>
        <v>2</v>
      </c>
      <c r="T377" s="17">
        <f t="shared" ca="1" si="55"/>
        <v>7</v>
      </c>
      <c r="U377" s="18">
        <f ca="1">VLOOKUP(T377,'salary scales'!$A$1:$F$10,S377+1,FALSE)</f>
        <v>1939.17</v>
      </c>
      <c r="V377" s="23">
        <f>VLOOKUP(P377,functions!$A$2:$H$69,5,FALSE)</f>
        <v>1.00064</v>
      </c>
      <c r="X377" s="18">
        <f t="shared" ca="1" si="56"/>
        <v>1940.4110688000001</v>
      </c>
      <c r="Y377" s="18">
        <f t="shared" ca="1" si="57"/>
        <v>155.232885504</v>
      </c>
      <c r="Z377" s="18">
        <f t="shared" ca="1" si="59"/>
        <v>995.87124999999992</v>
      </c>
      <c r="AA377" s="18">
        <f t="shared" ca="1" si="60"/>
        <v>150.38185783200001</v>
      </c>
      <c r="AB377" s="18">
        <f t="shared" ca="1" si="61"/>
        <v>32.986988169600004</v>
      </c>
      <c r="AC377" s="18">
        <f t="shared" ca="1" si="62"/>
        <v>43.465207941119999</v>
      </c>
      <c r="AD377" s="18">
        <f t="shared" ca="1" si="63"/>
        <v>90.229114699199997</v>
      </c>
      <c r="AE377" s="18">
        <f t="shared" ca="1" si="64"/>
        <v>10.478219771520001</v>
      </c>
      <c r="AF377" s="18">
        <f t="shared" ca="1" si="65"/>
        <v>83.745562880000023</v>
      </c>
      <c r="AG377" t="str">
        <f t="shared" si="58"/>
        <v/>
      </c>
    </row>
    <row r="378" spans="1:33" x14ac:dyDescent="0.3">
      <c r="A378" s="2" t="s">
        <v>373</v>
      </c>
      <c r="B378" t="s">
        <v>754</v>
      </c>
      <c r="D378" t="s">
        <v>427</v>
      </c>
      <c r="E378" s="1" t="s">
        <v>410</v>
      </c>
      <c r="F378" s="1" t="s">
        <v>465</v>
      </c>
      <c r="G378" s="7">
        <v>31945</v>
      </c>
      <c r="H378" s="7">
        <v>41303</v>
      </c>
      <c r="I378" s="1" t="s">
        <v>1081</v>
      </c>
      <c r="J378" s="47">
        <v>1</v>
      </c>
      <c r="K378" s="47">
        <v>1</v>
      </c>
      <c r="L378" s="49" t="s">
        <v>1423</v>
      </c>
      <c r="M378" s="6" t="s">
        <v>1281</v>
      </c>
      <c r="N378" s="6" t="s">
        <v>1435</v>
      </c>
      <c r="O378" s="6" t="s">
        <v>1446</v>
      </c>
      <c r="P378" s="12" t="s">
        <v>1054</v>
      </c>
      <c r="Q378" s="15" t="str">
        <f>VLOOKUP(P378,functions!$A$2:$H$69,3,FALSE)</f>
        <v>Production assistant</v>
      </c>
      <c r="R378" s="15"/>
      <c r="S378" s="17">
        <f>VLOOKUP(P378,functions!$A$2:$H$69,8,FALSE)</f>
        <v>1</v>
      </c>
      <c r="T378" s="17">
        <f t="shared" ca="1" si="55"/>
        <v>5</v>
      </c>
      <c r="U378" s="18">
        <f ca="1">VLOOKUP(T378,'salary scales'!$A$1:$F$10,S378+1,FALSE)</f>
        <v>1829.7</v>
      </c>
      <c r="V378" s="23">
        <f>VLOOKUP(P378,functions!$A$2:$H$69,5,FALSE)</f>
        <v>1.00064</v>
      </c>
      <c r="X378" s="18">
        <f t="shared" ca="1" si="56"/>
        <v>1830.8710080000001</v>
      </c>
      <c r="Y378" s="18">
        <f t="shared" ca="1" si="57"/>
        <v>146.46968064000001</v>
      </c>
      <c r="Z378" s="18">
        <f t="shared" ca="1" si="59"/>
        <v>995.87124999999992</v>
      </c>
      <c r="AA378" s="18">
        <f t="shared" ca="1" si="60"/>
        <v>141.89250312000001</v>
      </c>
      <c r="AB378" s="18">
        <f t="shared" ca="1" si="61"/>
        <v>31.124807136000005</v>
      </c>
      <c r="AC378" s="18">
        <f t="shared" ca="1" si="62"/>
        <v>41.011510579199999</v>
      </c>
      <c r="AD378" s="18">
        <f t="shared" ca="1" si="63"/>
        <v>85.135501872000006</v>
      </c>
      <c r="AE378" s="18">
        <f t="shared" ca="1" si="64"/>
        <v>9.8867034432000001</v>
      </c>
      <c r="AF378" s="18">
        <f t="shared" ca="1" si="65"/>
        <v>72.791556800000009</v>
      </c>
      <c r="AG378" t="str">
        <f t="shared" si="58"/>
        <v/>
      </c>
    </row>
    <row r="379" spans="1:33" x14ac:dyDescent="0.3">
      <c r="A379" s="2" t="s">
        <v>374</v>
      </c>
      <c r="B379" t="s">
        <v>744</v>
      </c>
      <c r="C379" t="s">
        <v>733</v>
      </c>
      <c r="D379" t="s">
        <v>656</v>
      </c>
      <c r="E379" s="1" t="s">
        <v>1467</v>
      </c>
      <c r="F379" s="1" t="s">
        <v>465</v>
      </c>
      <c r="G379" s="7">
        <v>26665</v>
      </c>
      <c r="H379" s="7">
        <v>39917</v>
      </c>
      <c r="I379" s="1" t="s">
        <v>1081</v>
      </c>
      <c r="M379" s="6" t="s">
        <v>1281</v>
      </c>
      <c r="N379" s="6" t="s">
        <v>1403</v>
      </c>
      <c r="O379" s="6" t="s">
        <v>1441</v>
      </c>
      <c r="P379" s="12" t="s">
        <v>1001</v>
      </c>
      <c r="Q379" s="15" t="str">
        <f>VLOOKUP(P379,functions!$A$2:$H$69,3,FALSE)</f>
        <v>Secretary</v>
      </c>
      <c r="R379" s="15"/>
      <c r="S379" s="17">
        <f>VLOOKUP(P379,functions!$A$2:$H$69,8,FALSE)</f>
        <v>2</v>
      </c>
      <c r="T379" s="17">
        <f t="shared" ca="1" si="55"/>
        <v>9</v>
      </c>
      <c r="U379" s="18">
        <f ca="1">VLOOKUP(T379,'salary scales'!$A$1:$F$10,S379+1,FALSE)</f>
        <v>1939.17</v>
      </c>
      <c r="V379" s="23">
        <f>VLOOKUP(P379,functions!$A$2:$H$69,5,FALSE)</f>
        <v>0.6</v>
      </c>
      <c r="X379" s="18">
        <f t="shared" ca="1" si="56"/>
        <v>1163.502</v>
      </c>
      <c r="Y379" s="18">
        <f t="shared" ca="1" si="57"/>
        <v>93.080159999999992</v>
      </c>
      <c r="Z379" s="18">
        <f t="shared" ca="1" si="59"/>
        <v>995.87124999999992</v>
      </c>
      <c r="AA379" s="18">
        <f t="shared" ca="1" si="60"/>
        <v>90.171404999999993</v>
      </c>
      <c r="AB379" s="18">
        <f t="shared" ca="1" si="61"/>
        <v>19.779534000000002</v>
      </c>
      <c r="AC379" s="18">
        <f t="shared" ca="1" si="62"/>
        <v>26.062444799999998</v>
      </c>
      <c r="AD379" s="18">
        <f t="shared" ca="1" si="63"/>
        <v>54.102843</v>
      </c>
      <c r="AE379" s="18">
        <f t="shared" ca="1" si="64"/>
        <v>6.2829107999999998</v>
      </c>
      <c r="AF379" s="18">
        <f t="shared" ca="1" si="65"/>
        <v>50.215199999999996</v>
      </c>
      <c r="AG379" t="str">
        <f t="shared" si="58"/>
        <v/>
      </c>
    </row>
    <row r="380" spans="1:33" x14ac:dyDescent="0.3">
      <c r="A380" s="2" t="s">
        <v>375</v>
      </c>
      <c r="B380" t="s">
        <v>744</v>
      </c>
      <c r="C380" t="s">
        <v>733</v>
      </c>
      <c r="D380" t="s">
        <v>657</v>
      </c>
      <c r="E380" s="1" t="s">
        <v>1467</v>
      </c>
      <c r="F380" s="1" t="s">
        <v>465</v>
      </c>
      <c r="G380" s="7">
        <v>29613</v>
      </c>
      <c r="H380" s="7">
        <v>41000</v>
      </c>
      <c r="I380" s="1" t="s">
        <v>1081</v>
      </c>
      <c r="M380" s="6" t="s">
        <v>1281</v>
      </c>
      <c r="N380" s="6" t="s">
        <v>1405</v>
      </c>
      <c r="O380" s="6" t="s">
        <v>1444</v>
      </c>
      <c r="P380" s="12" t="s">
        <v>1078</v>
      </c>
      <c r="Q380" s="15" t="str">
        <f>VLOOKUP(P380,functions!$A$2:$H$69,3,FALSE)</f>
        <v>Receptionist</v>
      </c>
      <c r="R380" s="15"/>
      <c r="S380" s="17">
        <f>VLOOKUP(P380,functions!$A$2:$H$69,8,FALSE)</f>
        <v>2</v>
      </c>
      <c r="T380" s="17">
        <f t="shared" ca="1" si="55"/>
        <v>6</v>
      </c>
      <c r="U380" s="18">
        <f ca="1">VLOOKUP(T380,'salary scales'!$A$1:$F$10,S380+1,FALSE)</f>
        <v>1939.17</v>
      </c>
      <c r="V380" s="23">
        <f>VLOOKUP(P380,functions!$A$2:$H$69,5,FALSE)</f>
        <v>0.8</v>
      </c>
      <c r="X380" s="18">
        <f t="shared" ca="1" si="56"/>
        <v>1551.3360000000002</v>
      </c>
      <c r="Y380" s="18">
        <f t="shared" ca="1" si="57"/>
        <v>124.10688000000002</v>
      </c>
      <c r="Z380" s="18">
        <f t="shared" ca="1" si="59"/>
        <v>995.87124999999992</v>
      </c>
      <c r="AA380" s="18">
        <f t="shared" ca="1" si="60"/>
        <v>120.22854000000002</v>
      </c>
      <c r="AB380" s="18">
        <f t="shared" ca="1" si="61"/>
        <v>26.372712000000007</v>
      </c>
      <c r="AC380" s="18">
        <f t="shared" ca="1" si="62"/>
        <v>34.749926400000007</v>
      </c>
      <c r="AD380" s="18">
        <f t="shared" ca="1" si="63"/>
        <v>72.137124000000014</v>
      </c>
      <c r="AE380" s="18">
        <f t="shared" ca="1" si="64"/>
        <v>8.3772144000000015</v>
      </c>
      <c r="AF380" s="18">
        <f t="shared" ca="1" si="65"/>
        <v>66.953600000000023</v>
      </c>
      <c r="AG380" t="str">
        <f t="shared" si="58"/>
        <v/>
      </c>
    </row>
    <row r="381" spans="1:33" x14ac:dyDescent="0.3">
      <c r="A381" s="2" t="s">
        <v>376</v>
      </c>
      <c r="B381" t="s">
        <v>744</v>
      </c>
      <c r="C381" t="s">
        <v>733</v>
      </c>
      <c r="D381" t="s">
        <v>419</v>
      </c>
      <c r="E381" s="1" t="s">
        <v>410</v>
      </c>
      <c r="F381" s="1" t="s">
        <v>465</v>
      </c>
      <c r="G381" s="7">
        <v>25632</v>
      </c>
      <c r="H381" s="7">
        <v>40010</v>
      </c>
      <c r="I381" s="1" t="s">
        <v>1081</v>
      </c>
      <c r="J381" s="47">
        <v>2</v>
      </c>
      <c r="K381" s="47">
        <v>1</v>
      </c>
      <c r="L381" s="49" t="s">
        <v>1423</v>
      </c>
      <c r="M381" s="6" t="s">
        <v>1281</v>
      </c>
      <c r="N381" s="6" t="s">
        <v>1403</v>
      </c>
      <c r="O381" s="6" t="s">
        <v>1437</v>
      </c>
      <c r="P381" s="12" t="s">
        <v>1017</v>
      </c>
      <c r="Q381" s="15" t="str">
        <f>VLOOKUP(P381,functions!$A$2:$H$69,3,FALSE)</f>
        <v>Head of sales</v>
      </c>
      <c r="R381" s="15"/>
      <c r="S381" s="17">
        <f>VLOOKUP(P381,functions!$A$2:$H$69,8,FALSE)</f>
        <v>5</v>
      </c>
      <c r="T381" s="17">
        <f t="shared" ca="1" si="55"/>
        <v>9</v>
      </c>
      <c r="U381" s="18">
        <f ca="1">VLOOKUP(T381,'salary scales'!$A$1:$F$10,S381+1,FALSE)</f>
        <v>3114.56</v>
      </c>
      <c r="V381" s="23">
        <f>VLOOKUP(P381,functions!$A$2:$H$69,5,FALSE)</f>
        <v>1</v>
      </c>
      <c r="X381" s="18">
        <f t="shared" ca="1" si="56"/>
        <v>3114.56</v>
      </c>
      <c r="Y381" s="18">
        <f t="shared" ca="1" si="57"/>
        <v>249.16480000000001</v>
      </c>
      <c r="Z381" s="18">
        <f t="shared" ca="1" si="59"/>
        <v>995.87124999999992</v>
      </c>
      <c r="AA381" s="18">
        <f t="shared" ca="1" si="60"/>
        <v>241.3784</v>
      </c>
      <c r="AB381" s="18">
        <f t="shared" ca="1" si="61"/>
        <v>52.947520000000004</v>
      </c>
      <c r="AC381" s="18">
        <f t="shared" ca="1" si="62"/>
        <v>69.766143999999997</v>
      </c>
      <c r="AD381" s="18">
        <f t="shared" ca="1" si="63"/>
        <v>144.82703999999998</v>
      </c>
      <c r="AE381" s="18">
        <f t="shared" ca="1" si="64"/>
        <v>16.818624</v>
      </c>
      <c r="AF381" s="18">
        <f t="shared" ca="1" si="65"/>
        <v>201.23099999999999</v>
      </c>
      <c r="AG381" t="str">
        <f t="shared" si="58"/>
        <v/>
      </c>
    </row>
    <row r="382" spans="1:33" x14ac:dyDescent="0.3">
      <c r="A382" s="2" t="s">
        <v>377</v>
      </c>
      <c r="B382" t="s">
        <v>772</v>
      </c>
      <c r="C382" t="s">
        <v>733</v>
      </c>
      <c r="D382" t="s">
        <v>674</v>
      </c>
      <c r="E382" s="1" t="s">
        <v>1467</v>
      </c>
      <c r="F382" s="1" t="s">
        <v>465</v>
      </c>
      <c r="G382" s="7">
        <v>24470</v>
      </c>
      <c r="H382" s="7">
        <v>39348</v>
      </c>
      <c r="I382" s="1" t="s">
        <v>1081</v>
      </c>
      <c r="M382" s="6" t="s">
        <v>1281</v>
      </c>
      <c r="N382" s="6" t="s">
        <v>1405</v>
      </c>
      <c r="O382" s="6" t="s">
        <v>1447</v>
      </c>
      <c r="P382" s="12" t="s">
        <v>1070</v>
      </c>
      <c r="Q382" s="15" t="str">
        <f>VLOOKUP(P382,functions!$A$2:$H$69,3,FALSE)</f>
        <v>Employee Technical Service</v>
      </c>
      <c r="R382" s="15"/>
      <c r="S382" s="17">
        <f>VLOOKUP(P382,functions!$A$2:$H$69,8,FALSE)</f>
        <v>2</v>
      </c>
      <c r="T382" s="17">
        <f t="shared" ca="1" si="55"/>
        <v>11</v>
      </c>
      <c r="U382" s="18" t="e">
        <f ca="1">VLOOKUP(T382,'salary scales'!$A$1:$F$10,S382+1,FALSE)</f>
        <v>#N/A</v>
      </c>
      <c r="V382" s="23">
        <f>VLOOKUP(P382,functions!$A$2:$H$69,5,FALSE)</f>
        <v>1</v>
      </c>
      <c r="X382" s="18" t="e">
        <f t="shared" ca="1" si="56"/>
        <v>#N/A</v>
      </c>
      <c r="Y382" s="18" t="e">
        <f t="shared" ca="1" si="57"/>
        <v>#N/A</v>
      </c>
      <c r="Z382" s="18" t="e">
        <f t="shared" ca="1" si="59"/>
        <v>#N/A</v>
      </c>
      <c r="AA382" s="18" t="e">
        <f t="shared" ca="1" si="60"/>
        <v>#N/A</v>
      </c>
      <c r="AB382" s="18" t="e">
        <f t="shared" ca="1" si="61"/>
        <v>#N/A</v>
      </c>
      <c r="AC382" s="18" t="e">
        <f t="shared" ca="1" si="62"/>
        <v>#N/A</v>
      </c>
      <c r="AD382" s="18" t="e">
        <f t="shared" ca="1" si="63"/>
        <v>#N/A</v>
      </c>
      <c r="AE382" s="18" t="e">
        <f t="shared" ca="1" si="64"/>
        <v>#N/A</v>
      </c>
      <c r="AF382" s="18" t="e">
        <f t="shared" ca="1" si="65"/>
        <v>#N/A</v>
      </c>
      <c r="AG382" t="str">
        <f t="shared" si="58"/>
        <v/>
      </c>
    </row>
    <row r="383" spans="1:33" x14ac:dyDescent="0.3">
      <c r="A383" s="2" t="s">
        <v>378</v>
      </c>
      <c r="B383" t="s">
        <v>805</v>
      </c>
      <c r="C383" t="s">
        <v>782</v>
      </c>
      <c r="D383" t="s">
        <v>690</v>
      </c>
      <c r="E383" s="1" t="s">
        <v>1467</v>
      </c>
      <c r="F383" s="1" t="s">
        <v>465</v>
      </c>
      <c r="G383" s="7">
        <v>27946</v>
      </c>
      <c r="H383" s="7">
        <v>40552</v>
      </c>
      <c r="I383" s="1" t="s">
        <v>1420</v>
      </c>
      <c r="J383" s="47">
        <v>189</v>
      </c>
      <c r="K383" s="47">
        <v>6</v>
      </c>
      <c r="L383" s="49" t="s">
        <v>1434</v>
      </c>
      <c r="M383" s="6" t="s">
        <v>1281</v>
      </c>
      <c r="N383" s="6" t="s">
        <v>1042</v>
      </c>
      <c r="O383" s="6" t="s">
        <v>1276</v>
      </c>
      <c r="P383" s="12" t="s">
        <v>1008</v>
      </c>
      <c r="Q383" s="15" t="str">
        <f>VLOOKUP(P383,functions!$A$2:$H$69,3,FALSE)</f>
        <v>Engineers</v>
      </c>
      <c r="R383" s="15"/>
      <c r="S383" s="17">
        <f>VLOOKUP(P383,functions!$A$2:$H$69,8,FALSE)</f>
        <v>3</v>
      </c>
      <c r="T383" s="17">
        <f t="shared" ca="1" si="55"/>
        <v>7</v>
      </c>
      <c r="U383" s="18">
        <f ca="1">VLOOKUP(T383,'salary scales'!$A$1:$F$10,S383+1,FALSE)</f>
        <v>2074.52</v>
      </c>
      <c r="V383" s="23">
        <f>VLOOKUP(P383,functions!$A$2:$H$69,5,FALSE)</f>
        <v>1</v>
      </c>
      <c r="X383" s="18">
        <f t="shared" ca="1" si="56"/>
        <v>2074.52</v>
      </c>
      <c r="Y383" s="18">
        <f t="shared" ca="1" si="57"/>
        <v>165.9616</v>
      </c>
      <c r="Z383" s="18">
        <f t="shared" ca="1" si="59"/>
        <v>995.87124999999992</v>
      </c>
      <c r="AA383" s="18">
        <f t="shared" ca="1" si="60"/>
        <v>160.77529999999999</v>
      </c>
      <c r="AB383" s="18">
        <f t="shared" ca="1" si="61"/>
        <v>35.266840000000002</v>
      </c>
      <c r="AC383" s="18">
        <f t="shared" ca="1" si="62"/>
        <v>46.469248</v>
      </c>
      <c r="AD383" s="18">
        <f t="shared" ca="1" si="63"/>
        <v>96.465180000000004</v>
      </c>
      <c r="AE383" s="18">
        <f t="shared" ca="1" si="64"/>
        <v>11.202408</v>
      </c>
      <c r="AF383" s="18">
        <f t="shared" ca="1" si="65"/>
        <v>97.227000000000004</v>
      </c>
      <c r="AG383" t="str">
        <f t="shared" si="58"/>
        <v/>
      </c>
    </row>
    <row r="384" spans="1:33" x14ac:dyDescent="0.3">
      <c r="A384" s="2" t="s">
        <v>379</v>
      </c>
      <c r="B384" t="s">
        <v>805</v>
      </c>
      <c r="C384" t="s">
        <v>782</v>
      </c>
      <c r="D384" t="s">
        <v>460</v>
      </c>
      <c r="E384" s="1" t="s">
        <v>410</v>
      </c>
      <c r="F384" s="1" t="s">
        <v>465</v>
      </c>
      <c r="G384" s="7">
        <v>29843</v>
      </c>
      <c r="H384" s="7">
        <v>41325</v>
      </c>
      <c r="I384" s="1" t="s">
        <v>1081</v>
      </c>
      <c r="J384" s="47">
        <v>4</v>
      </c>
      <c r="K384" s="47">
        <v>1</v>
      </c>
      <c r="L384" s="49" t="s">
        <v>1424</v>
      </c>
      <c r="M384" s="6" t="s">
        <v>1281</v>
      </c>
      <c r="N384" s="6" t="s">
        <v>1435</v>
      </c>
      <c r="O384" s="6" t="s">
        <v>1446</v>
      </c>
      <c r="P384" s="12" t="s">
        <v>1054</v>
      </c>
      <c r="Q384" s="15" t="str">
        <f>VLOOKUP(P384,functions!$A$2:$H$69,3,FALSE)</f>
        <v>Production assistant</v>
      </c>
      <c r="R384" s="15" t="s">
        <v>1082</v>
      </c>
      <c r="S384" s="17">
        <f>VLOOKUP(P384,functions!$A$2:$H$69,8,FALSE)</f>
        <v>1</v>
      </c>
      <c r="T384" s="17">
        <f t="shared" ca="1" si="55"/>
        <v>5</v>
      </c>
      <c r="U384" s="18">
        <f ca="1">VLOOKUP(T384,'salary scales'!$A$1:$F$10,S384+1,FALSE)</f>
        <v>1829.7</v>
      </c>
      <c r="V384" s="23">
        <f>VLOOKUP(P384,functions!$A$2:$H$69,5,FALSE)</f>
        <v>1.00064</v>
      </c>
      <c r="X384" s="18">
        <f t="shared" ca="1" si="56"/>
        <v>1830.8710080000001</v>
      </c>
      <c r="Y384" s="18">
        <f t="shared" ca="1" si="57"/>
        <v>146.46968064000001</v>
      </c>
      <c r="Z384" s="18">
        <f t="shared" ca="1" si="59"/>
        <v>995.87124999999992</v>
      </c>
      <c r="AA384" s="18">
        <f t="shared" ca="1" si="60"/>
        <v>141.89250312000001</v>
      </c>
      <c r="AB384" s="18">
        <f t="shared" ca="1" si="61"/>
        <v>31.124807136000005</v>
      </c>
      <c r="AC384" s="18">
        <f t="shared" ca="1" si="62"/>
        <v>41.011510579199999</v>
      </c>
      <c r="AD384" s="18">
        <f t="shared" ca="1" si="63"/>
        <v>85.135501872000006</v>
      </c>
      <c r="AE384" s="18">
        <f t="shared" ca="1" si="64"/>
        <v>9.8867034432000001</v>
      </c>
      <c r="AF384" s="18">
        <f t="shared" ca="1" si="65"/>
        <v>72.791556800000009</v>
      </c>
      <c r="AG384" t="str">
        <f t="shared" si="58"/>
        <v/>
      </c>
    </row>
    <row r="385" spans="1:33" x14ac:dyDescent="0.3">
      <c r="A385" s="2" t="s">
        <v>380</v>
      </c>
      <c r="B385" t="s">
        <v>773</v>
      </c>
      <c r="C385" t="s">
        <v>741</v>
      </c>
      <c r="D385" t="s">
        <v>438</v>
      </c>
      <c r="E385" s="1" t="s">
        <v>410</v>
      </c>
      <c r="F385" s="1" t="s">
        <v>465</v>
      </c>
      <c r="G385" s="7">
        <v>33486</v>
      </c>
      <c r="H385" s="7">
        <v>41569</v>
      </c>
      <c r="I385" s="1" t="s">
        <v>1081</v>
      </c>
      <c r="M385" s="6" t="s">
        <v>1283</v>
      </c>
      <c r="N385" s="6" t="s">
        <v>1403</v>
      </c>
      <c r="O385" s="6" t="s">
        <v>1456</v>
      </c>
      <c r="P385" s="12" t="s">
        <v>1079</v>
      </c>
      <c r="Q385" s="15" t="str">
        <f>VLOOKUP(P385,functions!$A$2:$H$69,3,FALSE)</f>
        <v>Administrative assistant</v>
      </c>
      <c r="R385" s="15"/>
      <c r="S385" s="17">
        <f>VLOOKUP(P385,functions!$A$2:$H$69,8,FALSE)</f>
        <v>3</v>
      </c>
      <c r="T385" s="17">
        <f t="shared" ca="1" si="55"/>
        <v>5</v>
      </c>
      <c r="U385" s="18">
        <f ca="1">VLOOKUP(T385,'salary scales'!$A$1:$F$10,S385+1,FALSE)</f>
        <v>1975.67</v>
      </c>
      <c r="V385" s="23">
        <f>VLOOKUP(P385,functions!$A$2:$H$69,5,FALSE)</f>
        <v>1</v>
      </c>
      <c r="X385" s="18">
        <f t="shared" ca="1" si="56"/>
        <v>1975.67</v>
      </c>
      <c r="Y385" s="18">
        <f t="shared" ca="1" si="57"/>
        <v>158.05360000000002</v>
      </c>
      <c r="Z385" s="18">
        <f t="shared" ca="1" si="59"/>
        <v>995.87124999999992</v>
      </c>
      <c r="AA385" s="18">
        <f t="shared" ca="1" si="60"/>
        <v>153.11442500000001</v>
      </c>
      <c r="AB385" s="18">
        <f t="shared" ca="1" si="61"/>
        <v>33.586390000000002</v>
      </c>
      <c r="AC385" s="18">
        <f t="shared" ca="1" si="62"/>
        <v>44.255008000000004</v>
      </c>
      <c r="AD385" s="18">
        <f t="shared" ca="1" si="63"/>
        <v>91.868655000000004</v>
      </c>
      <c r="AE385" s="18">
        <f t="shared" ca="1" si="64"/>
        <v>10.668618</v>
      </c>
      <c r="AF385" s="18">
        <f t="shared" ca="1" si="65"/>
        <v>87.342000000000013</v>
      </c>
      <c r="AG385" t="str">
        <f t="shared" si="58"/>
        <v/>
      </c>
    </row>
    <row r="386" spans="1:33" x14ac:dyDescent="0.3">
      <c r="A386" s="2" t="s">
        <v>381</v>
      </c>
      <c r="B386" t="s">
        <v>952</v>
      </c>
      <c r="C386" t="s">
        <v>953</v>
      </c>
      <c r="D386" t="s">
        <v>612</v>
      </c>
      <c r="E386" s="1" t="s">
        <v>410</v>
      </c>
      <c r="F386" s="1" t="s">
        <v>465</v>
      </c>
      <c r="G386" s="7">
        <v>27910</v>
      </c>
      <c r="H386" s="7">
        <v>40316</v>
      </c>
      <c r="I386" s="1" t="s">
        <v>1081</v>
      </c>
      <c r="M386" s="6" t="s">
        <v>1281</v>
      </c>
      <c r="N386" s="6" t="s">
        <v>1335</v>
      </c>
      <c r="O386" s="6" t="s">
        <v>1445</v>
      </c>
      <c r="P386" s="12" t="s">
        <v>1021</v>
      </c>
      <c r="Q386" s="15" t="str">
        <f>VLOOKUP(P386,functions!$A$2:$H$69,3,FALSE)</f>
        <v>In-house sales employee</v>
      </c>
      <c r="R386" s="15" t="s">
        <v>1082</v>
      </c>
      <c r="S386" s="17">
        <f>VLOOKUP(P386,functions!$A$2:$H$69,8,FALSE)</f>
        <v>3</v>
      </c>
      <c r="T386" s="17">
        <f t="shared" ref="T386:T413" ca="1" si="66">YEAR(TODAY())-YEAR(H386)</f>
        <v>8</v>
      </c>
      <c r="U386" s="18">
        <f ca="1">VLOOKUP(T386,'salary scales'!$A$1:$F$10,S386+1,FALSE)</f>
        <v>2124.06</v>
      </c>
      <c r="V386" s="23">
        <f>VLOOKUP(P386,functions!$A$2:$H$69,5,FALSE)</f>
        <v>0.6</v>
      </c>
      <c r="X386" s="18">
        <f t="shared" ref="X386:X413" ca="1" si="67">IF(W386="",U386*V386,W386)</f>
        <v>1274.4359999999999</v>
      </c>
      <c r="Y386" s="18">
        <f t="shared" ref="Y386:Y413" ca="1" si="68">$Y$415*X386</f>
        <v>101.95488</v>
      </c>
      <c r="Z386" s="18">
        <f t="shared" ca="1" si="59"/>
        <v>995.87124999999992</v>
      </c>
      <c r="AA386" s="18">
        <f t="shared" ca="1" si="60"/>
        <v>98.768789999999996</v>
      </c>
      <c r="AB386" s="18">
        <f t="shared" ca="1" si="61"/>
        <v>21.665412</v>
      </c>
      <c r="AC386" s="18">
        <f t="shared" ca="1" si="62"/>
        <v>28.547366399999998</v>
      </c>
      <c r="AD386" s="18">
        <f t="shared" ca="1" si="63"/>
        <v>59.261273999999993</v>
      </c>
      <c r="AE386" s="18">
        <f t="shared" ca="1" si="64"/>
        <v>6.8819543999999997</v>
      </c>
      <c r="AF386" s="18">
        <f t="shared" ca="1" si="65"/>
        <v>61.308599999999991</v>
      </c>
      <c r="AG386" t="str">
        <f t="shared" ref="AG386:AG413" si="69">IF(G386&lt;23012,IF(H386&gt;41275,1,""),"")</f>
        <v/>
      </c>
    </row>
    <row r="387" spans="1:33" x14ac:dyDescent="0.3">
      <c r="A387" s="2" t="s">
        <v>382</v>
      </c>
      <c r="B387" t="s">
        <v>942</v>
      </c>
      <c r="D387" t="s">
        <v>585</v>
      </c>
      <c r="E387" s="1" t="s">
        <v>410</v>
      </c>
      <c r="F387" s="1" t="s">
        <v>465</v>
      </c>
      <c r="G387" s="7">
        <v>32459</v>
      </c>
      <c r="H387" s="7">
        <v>40701</v>
      </c>
      <c r="I387" s="1" t="s">
        <v>1420</v>
      </c>
      <c r="J387" s="47">
        <v>1</v>
      </c>
      <c r="K387" s="47">
        <v>1</v>
      </c>
      <c r="L387" s="49" t="s">
        <v>1422</v>
      </c>
      <c r="M387" s="6" t="s">
        <v>1281</v>
      </c>
      <c r="N387" s="6" t="s">
        <v>1435</v>
      </c>
      <c r="O387" s="6" t="s">
        <v>1446</v>
      </c>
      <c r="P387" s="12" t="s">
        <v>1053</v>
      </c>
      <c r="Q387" s="15" t="str">
        <f>VLOOKUP(P387,functions!$A$2:$H$69,3,FALSE)</f>
        <v>Production worker</v>
      </c>
      <c r="R387" s="15"/>
      <c r="S387" s="17">
        <f>VLOOKUP(P387,functions!$A$2:$H$69,8,FALSE)</f>
        <v>2</v>
      </c>
      <c r="T387" s="17">
        <f t="shared" ca="1" si="66"/>
        <v>7</v>
      </c>
      <c r="U387" s="18">
        <f ca="1">VLOOKUP(T387,'salary scales'!$A$1:$F$10,S387+1,FALSE)</f>
        <v>1939.17</v>
      </c>
      <c r="V387" s="23">
        <f>VLOOKUP(P387,functions!$A$2:$H$69,5,FALSE)</f>
        <v>1.00064</v>
      </c>
      <c r="X387" s="18">
        <f t="shared" ca="1" si="67"/>
        <v>1940.4110688000001</v>
      </c>
      <c r="Y387" s="18">
        <f t="shared" ca="1" si="68"/>
        <v>155.232885504</v>
      </c>
      <c r="Z387" s="18">
        <f t="shared" ca="1" si="59"/>
        <v>995.87124999999992</v>
      </c>
      <c r="AA387" s="18">
        <f t="shared" ca="1" si="60"/>
        <v>150.38185783200001</v>
      </c>
      <c r="AB387" s="18">
        <f t="shared" ca="1" si="61"/>
        <v>32.986988169600004</v>
      </c>
      <c r="AC387" s="18">
        <f t="shared" ca="1" si="62"/>
        <v>43.465207941119999</v>
      </c>
      <c r="AD387" s="18">
        <f t="shared" ca="1" si="63"/>
        <v>90.229114699199997</v>
      </c>
      <c r="AE387" s="18">
        <f t="shared" ca="1" si="64"/>
        <v>10.478219771520001</v>
      </c>
      <c r="AF387" s="18">
        <f t="shared" ca="1" si="65"/>
        <v>83.745562880000023</v>
      </c>
      <c r="AG387" t="str">
        <f t="shared" si="69"/>
        <v/>
      </c>
    </row>
    <row r="388" spans="1:33" x14ac:dyDescent="0.3">
      <c r="A388" s="2" t="s">
        <v>383</v>
      </c>
      <c r="B388" t="s">
        <v>942</v>
      </c>
      <c r="D388" t="s">
        <v>417</v>
      </c>
      <c r="E388" s="1" t="s">
        <v>410</v>
      </c>
      <c r="F388" s="1" t="s">
        <v>465</v>
      </c>
      <c r="G388" s="7">
        <v>21095</v>
      </c>
      <c r="H388" s="7">
        <v>40126</v>
      </c>
      <c r="I388" s="1" t="s">
        <v>1420</v>
      </c>
      <c r="J388" s="47">
        <v>1</v>
      </c>
      <c r="K388" s="47">
        <v>1</v>
      </c>
      <c r="L388" s="49" t="s">
        <v>1423</v>
      </c>
      <c r="M388" s="6" t="s">
        <v>1281</v>
      </c>
      <c r="N388" s="6" t="s">
        <v>1335</v>
      </c>
      <c r="O388" s="6" t="s">
        <v>1046</v>
      </c>
      <c r="P388" s="12" t="s">
        <v>1025</v>
      </c>
      <c r="Q388" s="15" t="str">
        <f>VLOOKUP(P388,functions!$A$2:$H$69,3,FALSE)</f>
        <v>Marketeer</v>
      </c>
      <c r="R388" s="15"/>
      <c r="S388" s="17">
        <f>VLOOKUP(P388,functions!$A$2:$H$69,8,FALSE)</f>
        <v>2</v>
      </c>
      <c r="T388" s="17">
        <f t="shared" ca="1" si="66"/>
        <v>9</v>
      </c>
      <c r="U388" s="18">
        <f ca="1">VLOOKUP(T388,'salary scales'!$A$1:$F$10,S388+1,FALSE)</f>
        <v>1939.17</v>
      </c>
      <c r="V388" s="23">
        <f>VLOOKUP(P388,functions!$A$2:$H$69,5,FALSE)</f>
        <v>0.6</v>
      </c>
      <c r="X388" s="18">
        <f t="shared" ca="1" si="67"/>
        <v>1163.502</v>
      </c>
      <c r="Y388" s="18">
        <f t="shared" ca="1" si="68"/>
        <v>93.080159999999992</v>
      </c>
      <c r="Z388" s="18">
        <f t="shared" ca="1" si="59"/>
        <v>995.87124999999992</v>
      </c>
      <c r="AA388" s="18">
        <f t="shared" ca="1" si="60"/>
        <v>90.171404999999993</v>
      </c>
      <c r="AB388" s="18">
        <f t="shared" ca="1" si="61"/>
        <v>19.779534000000002</v>
      </c>
      <c r="AC388" s="18">
        <f t="shared" ca="1" si="62"/>
        <v>26.062444799999998</v>
      </c>
      <c r="AD388" s="18">
        <f t="shared" ca="1" si="63"/>
        <v>54.102843</v>
      </c>
      <c r="AE388" s="18">
        <f t="shared" ca="1" si="64"/>
        <v>6.2829107999999998</v>
      </c>
      <c r="AF388" s="18">
        <f t="shared" ca="1" si="65"/>
        <v>50.215199999999996</v>
      </c>
      <c r="AG388" t="str">
        <f t="shared" si="69"/>
        <v/>
      </c>
    </row>
    <row r="389" spans="1:33" x14ac:dyDescent="0.3">
      <c r="A389" s="2" t="s">
        <v>384</v>
      </c>
      <c r="B389" t="s">
        <v>934</v>
      </c>
      <c r="C389" t="s">
        <v>743</v>
      </c>
      <c r="D389" t="s">
        <v>571</v>
      </c>
      <c r="E389" s="1" t="s">
        <v>410</v>
      </c>
      <c r="F389" s="1" t="s">
        <v>465</v>
      </c>
      <c r="G389" s="7">
        <v>34467</v>
      </c>
      <c r="H389" s="7">
        <v>41313</v>
      </c>
      <c r="I389" s="1" t="s">
        <v>1081</v>
      </c>
      <c r="J389" s="47">
        <v>2</v>
      </c>
      <c r="K389" s="47">
        <v>1</v>
      </c>
      <c r="L389" s="49" t="s">
        <v>1422</v>
      </c>
      <c r="M389" s="6" t="s">
        <v>1281</v>
      </c>
      <c r="N389" s="6" t="s">
        <v>1438</v>
      </c>
      <c r="O389" s="6" t="s">
        <v>1448</v>
      </c>
      <c r="P389" s="12" t="s">
        <v>1060</v>
      </c>
      <c r="Q389" s="15" t="str">
        <f>VLOOKUP(P389,functions!$A$2:$H$69,3,FALSE)</f>
        <v>Logistics employee loading and unloading</v>
      </c>
      <c r="R389" s="15"/>
      <c r="S389" s="17">
        <f>VLOOKUP(P389,functions!$A$2:$H$69,8,FALSE)</f>
        <v>1</v>
      </c>
      <c r="T389" s="17">
        <f t="shared" ca="1" si="66"/>
        <v>5</v>
      </c>
      <c r="U389" s="18">
        <f ca="1">VLOOKUP(T389,'salary scales'!$A$1:$F$10,S389+1,FALSE)</f>
        <v>1829.7</v>
      </c>
      <c r="V389" s="23">
        <f>VLOOKUP(P389,functions!$A$2:$H$69,5,FALSE)</f>
        <v>1</v>
      </c>
      <c r="X389" s="18">
        <f t="shared" ca="1" si="67"/>
        <v>1829.7</v>
      </c>
      <c r="Y389" s="18">
        <f t="shared" ca="1" si="68"/>
        <v>146.376</v>
      </c>
      <c r="Z389" s="18">
        <f t="shared" ref="Z389:Z413" ca="1" si="70">IF(X389&lt;$Z$415,$Z$414*X389,$Z$414*$Z$415)</f>
        <v>995.87124999999992</v>
      </c>
      <c r="AA389" s="18">
        <f t="shared" ref="AA389:AA413" ca="1" si="71">$AA$415*X389</f>
        <v>141.80175</v>
      </c>
      <c r="AB389" s="18">
        <f t="shared" ref="AB389:AB413" ca="1" si="72">$AB$415*X389</f>
        <v>31.104900000000004</v>
      </c>
      <c r="AC389" s="18">
        <f t="shared" ref="AC389:AC413" ca="1" si="73">$AC$415*X389</f>
        <v>40.985280000000003</v>
      </c>
      <c r="AD389" s="18">
        <f t="shared" ref="AD389:AD413" ca="1" si="74">$AD$415*X389</f>
        <v>85.081050000000005</v>
      </c>
      <c r="AE389" s="18">
        <f t="shared" ref="AE389:AE413" ca="1" si="75">$AE$415*X389</f>
        <v>9.8803800000000006</v>
      </c>
      <c r="AF389" s="18">
        <f t="shared" ref="AF389:AF413" ca="1" si="76">$AF$415*(X389-(V389*$AF$414))</f>
        <v>72.745000000000005</v>
      </c>
      <c r="AG389" t="str">
        <f t="shared" si="69"/>
        <v/>
      </c>
    </row>
    <row r="390" spans="1:33" x14ac:dyDescent="0.3">
      <c r="A390" s="2" t="s">
        <v>385</v>
      </c>
      <c r="B390" t="s">
        <v>941</v>
      </c>
      <c r="D390" t="s">
        <v>582</v>
      </c>
      <c r="E390" s="1" t="s">
        <v>410</v>
      </c>
      <c r="F390" s="1" t="s">
        <v>465</v>
      </c>
      <c r="G390" s="7">
        <v>23323</v>
      </c>
      <c r="H390" s="7">
        <v>40694</v>
      </c>
      <c r="I390" s="1" t="s">
        <v>1081</v>
      </c>
      <c r="M390" s="6" t="s">
        <v>1281</v>
      </c>
      <c r="N390" s="6" t="s">
        <v>1334</v>
      </c>
      <c r="O390" s="6" t="s">
        <v>1452</v>
      </c>
      <c r="P390" s="12" t="s">
        <v>1027</v>
      </c>
      <c r="Q390" s="15" t="str">
        <f>VLOOKUP(P390,functions!$A$2:$H$69,3,FALSE)</f>
        <v>Purchaser raw materials</v>
      </c>
      <c r="R390" s="15"/>
      <c r="S390" s="17">
        <f>VLOOKUP(P390,functions!$A$2:$H$69,8,FALSE)</f>
        <v>2</v>
      </c>
      <c r="T390" s="17">
        <f t="shared" ca="1" si="66"/>
        <v>7</v>
      </c>
      <c r="U390" s="18">
        <f ca="1">VLOOKUP(T390,'salary scales'!$A$1:$F$10,S390+1,FALSE)</f>
        <v>1939.17</v>
      </c>
      <c r="V390" s="23">
        <f>VLOOKUP(P390,functions!$A$2:$H$69,5,FALSE)</f>
        <v>1</v>
      </c>
      <c r="X390" s="18">
        <f t="shared" ca="1" si="67"/>
        <v>1939.17</v>
      </c>
      <c r="Y390" s="18">
        <f t="shared" ca="1" si="68"/>
        <v>155.1336</v>
      </c>
      <c r="Z390" s="18">
        <f t="shared" ca="1" si="70"/>
        <v>995.87124999999992</v>
      </c>
      <c r="AA390" s="18">
        <f t="shared" ca="1" si="71"/>
        <v>150.285675</v>
      </c>
      <c r="AB390" s="18">
        <f t="shared" ca="1" si="72"/>
        <v>32.965890000000002</v>
      </c>
      <c r="AC390" s="18">
        <f t="shared" ca="1" si="73"/>
        <v>43.437407999999998</v>
      </c>
      <c r="AD390" s="18">
        <f t="shared" ca="1" si="74"/>
        <v>90.171405000000007</v>
      </c>
      <c r="AE390" s="18">
        <f t="shared" ca="1" si="75"/>
        <v>10.471518000000001</v>
      </c>
      <c r="AF390" s="18">
        <f t="shared" ca="1" si="76"/>
        <v>83.692000000000007</v>
      </c>
      <c r="AG390" t="str">
        <f t="shared" si="69"/>
        <v/>
      </c>
    </row>
    <row r="391" spans="1:33" x14ac:dyDescent="0.3">
      <c r="A391" s="2" t="s">
        <v>386</v>
      </c>
      <c r="B391" t="s">
        <v>940</v>
      </c>
      <c r="D391" t="s">
        <v>581</v>
      </c>
      <c r="E391" s="1" t="s">
        <v>410</v>
      </c>
      <c r="F391" s="1" t="s">
        <v>465</v>
      </c>
      <c r="G391" s="7">
        <v>33792</v>
      </c>
      <c r="H391" s="7">
        <v>40445</v>
      </c>
      <c r="I391" s="1" t="s">
        <v>1081</v>
      </c>
      <c r="M391" s="6" t="s">
        <v>1281</v>
      </c>
      <c r="N391" s="6" t="s">
        <v>1435</v>
      </c>
      <c r="O391" s="6" t="s">
        <v>1446</v>
      </c>
      <c r="P391" s="12" t="s">
        <v>1054</v>
      </c>
      <c r="Q391" s="15" t="str">
        <f>VLOOKUP(P391,functions!$A$2:$H$69,3,FALSE)</f>
        <v>Production assistant</v>
      </c>
      <c r="R391" s="15"/>
      <c r="S391" s="17">
        <f>VLOOKUP(P391,functions!$A$2:$H$69,8,FALSE)</f>
        <v>1</v>
      </c>
      <c r="T391" s="17">
        <f t="shared" ca="1" si="66"/>
        <v>8</v>
      </c>
      <c r="U391" s="18">
        <f ca="1">VLOOKUP(T391,'salary scales'!$A$1:$F$10,S391+1,FALSE)</f>
        <v>1861.13</v>
      </c>
      <c r="V391" s="23">
        <f>VLOOKUP(P391,functions!$A$2:$H$69,5,FALSE)</f>
        <v>1.00064</v>
      </c>
      <c r="X391" s="18">
        <f t="shared" ca="1" si="67"/>
        <v>1862.3211232000001</v>
      </c>
      <c r="Y391" s="18">
        <f t="shared" ca="1" si="68"/>
        <v>148.98568985600002</v>
      </c>
      <c r="Z391" s="18">
        <f t="shared" ca="1" si="70"/>
        <v>995.87124999999992</v>
      </c>
      <c r="AA391" s="18">
        <f t="shared" ca="1" si="71"/>
        <v>144.32988704800002</v>
      </c>
      <c r="AB391" s="18">
        <f t="shared" ca="1" si="72"/>
        <v>31.659459094400002</v>
      </c>
      <c r="AC391" s="18">
        <f t="shared" ca="1" si="73"/>
        <v>41.715993159680004</v>
      </c>
      <c r="AD391" s="18">
        <f t="shared" ca="1" si="74"/>
        <v>86.597932228800005</v>
      </c>
      <c r="AE391" s="18">
        <f t="shared" ca="1" si="75"/>
        <v>10.056534065280001</v>
      </c>
      <c r="AF391" s="18">
        <f t="shared" ca="1" si="76"/>
        <v>75.936568320000021</v>
      </c>
      <c r="AG391" t="str">
        <f t="shared" si="69"/>
        <v/>
      </c>
    </row>
    <row r="392" spans="1:33" x14ac:dyDescent="0.3">
      <c r="A392" s="2" t="s">
        <v>387</v>
      </c>
      <c r="B392" t="s">
        <v>810</v>
      </c>
      <c r="D392" t="s">
        <v>694</v>
      </c>
      <c r="E392" s="1" t="s">
        <v>1467</v>
      </c>
      <c r="F392" s="1" t="s">
        <v>465</v>
      </c>
      <c r="G392" s="7">
        <v>25085</v>
      </c>
      <c r="H392" s="7">
        <v>40972</v>
      </c>
      <c r="I392" s="1" t="s">
        <v>1081</v>
      </c>
      <c r="J392" s="47">
        <v>1</v>
      </c>
      <c r="K392" s="47">
        <v>1</v>
      </c>
      <c r="L392" s="49" t="s">
        <v>1422</v>
      </c>
      <c r="M392" s="6" t="s">
        <v>1281</v>
      </c>
      <c r="N392" s="6" t="s">
        <v>1042</v>
      </c>
      <c r="O392" s="6" t="s">
        <v>1459</v>
      </c>
      <c r="P392" s="12" t="s">
        <v>1005</v>
      </c>
      <c r="Q392" s="15" t="str">
        <f>VLOOKUP(P392,functions!$A$2:$H$69,3,FALSE)</f>
        <v>ICT employee</v>
      </c>
      <c r="R392" s="15"/>
      <c r="S392" s="17">
        <f>VLOOKUP(P392,functions!$A$2:$H$69,8,FALSE)</f>
        <v>4</v>
      </c>
      <c r="T392" s="17">
        <f t="shared" ca="1" si="66"/>
        <v>6</v>
      </c>
      <c r="U392" s="18">
        <f ca="1">VLOOKUP(T392,'salary scales'!$A$1:$F$10,S392+1,FALSE)</f>
        <v>2113</v>
      </c>
      <c r="V392" s="23">
        <f>VLOOKUP(P392,functions!$A$2:$H$69,5,FALSE)</f>
        <v>1</v>
      </c>
      <c r="X392" s="18">
        <f t="shared" ca="1" si="67"/>
        <v>2113</v>
      </c>
      <c r="Y392" s="18">
        <f t="shared" ca="1" si="68"/>
        <v>169.04</v>
      </c>
      <c r="Z392" s="18">
        <f t="shared" ca="1" si="70"/>
        <v>995.87124999999992</v>
      </c>
      <c r="AA392" s="18">
        <f t="shared" ca="1" si="71"/>
        <v>163.75749999999999</v>
      </c>
      <c r="AB392" s="18">
        <f t="shared" ca="1" si="72"/>
        <v>35.920999999999999</v>
      </c>
      <c r="AC392" s="18">
        <f t="shared" ca="1" si="73"/>
        <v>47.331200000000003</v>
      </c>
      <c r="AD392" s="18">
        <f t="shared" ca="1" si="74"/>
        <v>98.254499999999993</v>
      </c>
      <c r="AE392" s="18">
        <f t="shared" ca="1" si="75"/>
        <v>11.410200000000001</v>
      </c>
      <c r="AF392" s="18">
        <f t="shared" ca="1" si="76"/>
        <v>101.075</v>
      </c>
      <c r="AG392" t="str">
        <f t="shared" si="69"/>
        <v/>
      </c>
    </row>
    <row r="393" spans="1:33" x14ac:dyDescent="0.3">
      <c r="A393" s="2" t="s">
        <v>388</v>
      </c>
      <c r="B393" t="s">
        <v>755</v>
      </c>
      <c r="C393" t="s">
        <v>733</v>
      </c>
      <c r="D393" t="s">
        <v>425</v>
      </c>
      <c r="E393" s="1" t="s">
        <v>410</v>
      </c>
      <c r="F393" s="1" t="s">
        <v>465</v>
      </c>
      <c r="G393" s="7">
        <v>23909</v>
      </c>
      <c r="H393" s="7">
        <v>39785</v>
      </c>
      <c r="I393" s="1" t="s">
        <v>1420</v>
      </c>
      <c r="J393" s="47">
        <v>3</v>
      </c>
      <c r="K393" s="47">
        <v>1</v>
      </c>
      <c r="L393" s="49" t="s">
        <v>1422</v>
      </c>
      <c r="M393" s="6" t="s">
        <v>1281</v>
      </c>
      <c r="N393" s="6" t="s">
        <v>1435</v>
      </c>
      <c r="O393" s="6" t="s">
        <v>1466</v>
      </c>
      <c r="P393" s="12" t="s">
        <v>1053</v>
      </c>
      <c r="Q393" s="15" t="str">
        <f>VLOOKUP(P393,functions!$A$2:$H$69,3,FALSE)</f>
        <v>Production worker</v>
      </c>
      <c r="R393" s="15"/>
      <c r="S393" s="17">
        <f>VLOOKUP(P393,functions!$A$2:$H$69,8,FALSE)</f>
        <v>2</v>
      </c>
      <c r="T393" s="17">
        <f t="shared" ca="1" si="66"/>
        <v>10</v>
      </c>
      <c r="U393" s="18" t="e">
        <f ca="1">VLOOKUP(T393,'salary scales'!$A$1:$F$10,S393+1,FALSE)</f>
        <v>#N/A</v>
      </c>
      <c r="V393" s="23">
        <f>VLOOKUP(P393,functions!$A$2:$H$69,5,FALSE)</f>
        <v>1.00064</v>
      </c>
      <c r="X393" s="18" t="e">
        <f t="shared" ca="1" si="67"/>
        <v>#N/A</v>
      </c>
      <c r="Y393" s="18" t="e">
        <f t="shared" ca="1" si="68"/>
        <v>#N/A</v>
      </c>
      <c r="Z393" s="18" t="e">
        <f t="shared" ca="1" si="70"/>
        <v>#N/A</v>
      </c>
      <c r="AA393" s="18" t="e">
        <f t="shared" ca="1" si="71"/>
        <v>#N/A</v>
      </c>
      <c r="AB393" s="18" t="e">
        <f t="shared" ca="1" si="72"/>
        <v>#N/A</v>
      </c>
      <c r="AC393" s="18" t="e">
        <f t="shared" ca="1" si="73"/>
        <v>#N/A</v>
      </c>
      <c r="AD393" s="18" t="e">
        <f t="shared" ca="1" si="74"/>
        <v>#N/A</v>
      </c>
      <c r="AE393" s="18" t="e">
        <f t="shared" ca="1" si="75"/>
        <v>#N/A</v>
      </c>
      <c r="AF393" s="18" t="e">
        <f t="shared" ca="1" si="76"/>
        <v>#N/A</v>
      </c>
      <c r="AG393" t="str">
        <f t="shared" si="69"/>
        <v/>
      </c>
    </row>
    <row r="394" spans="1:33" x14ac:dyDescent="0.3">
      <c r="A394" s="2" t="s">
        <v>389</v>
      </c>
      <c r="B394" t="s">
        <v>755</v>
      </c>
      <c r="C394" t="s">
        <v>733</v>
      </c>
      <c r="D394" t="s">
        <v>425</v>
      </c>
      <c r="E394" s="1" t="s">
        <v>410</v>
      </c>
      <c r="F394" s="1" t="s">
        <v>465</v>
      </c>
      <c r="G394" s="7">
        <v>32352</v>
      </c>
      <c r="H394" s="7">
        <v>40243</v>
      </c>
      <c r="M394" s="6" t="s">
        <v>1283</v>
      </c>
      <c r="N394" s="6" t="s">
        <v>1282</v>
      </c>
      <c r="O394" s="6" t="s">
        <v>1448</v>
      </c>
      <c r="P394" s="12" t="s">
        <v>1057</v>
      </c>
      <c r="Q394" s="15" t="str">
        <f>VLOOKUP(P394,functions!$A$2:$H$69,3,FALSE)</f>
        <v>Forklift driver</v>
      </c>
      <c r="R394" s="15"/>
      <c r="S394" s="17">
        <f>VLOOKUP(P394,functions!$A$2:$H$69,8,FALSE)</f>
        <v>2</v>
      </c>
      <c r="T394" s="17">
        <f t="shared" ca="1" si="66"/>
        <v>8</v>
      </c>
      <c r="U394" s="18">
        <f ca="1">VLOOKUP(T394,'salary scales'!$A$1:$F$10,S394+1,FALSE)</f>
        <v>1939.17</v>
      </c>
      <c r="V394" s="23">
        <f>VLOOKUP(P394,functions!$A$2:$H$69,5,FALSE)</f>
        <v>1</v>
      </c>
      <c r="X394" s="18">
        <f t="shared" ca="1" si="67"/>
        <v>1939.17</v>
      </c>
      <c r="Y394" s="18">
        <f t="shared" ca="1" si="68"/>
        <v>155.1336</v>
      </c>
      <c r="Z394" s="18">
        <f t="shared" ca="1" si="70"/>
        <v>995.87124999999992</v>
      </c>
      <c r="AA394" s="18">
        <f t="shared" ca="1" si="71"/>
        <v>150.285675</v>
      </c>
      <c r="AB394" s="18">
        <f t="shared" ca="1" si="72"/>
        <v>32.965890000000002</v>
      </c>
      <c r="AC394" s="18">
        <f t="shared" ca="1" si="73"/>
        <v>43.437407999999998</v>
      </c>
      <c r="AD394" s="18">
        <f t="shared" ca="1" si="74"/>
        <v>90.171405000000007</v>
      </c>
      <c r="AE394" s="18">
        <f t="shared" ca="1" si="75"/>
        <v>10.471518000000001</v>
      </c>
      <c r="AF394" s="18">
        <f t="shared" ca="1" si="76"/>
        <v>83.692000000000007</v>
      </c>
      <c r="AG394" t="str">
        <f t="shared" si="69"/>
        <v/>
      </c>
    </row>
    <row r="395" spans="1:33" x14ac:dyDescent="0.3">
      <c r="A395" s="2" t="s">
        <v>390</v>
      </c>
      <c r="B395" t="s">
        <v>938</v>
      </c>
      <c r="D395" t="s">
        <v>578</v>
      </c>
      <c r="E395" s="1" t="s">
        <v>410</v>
      </c>
      <c r="F395" s="1" t="s">
        <v>465</v>
      </c>
      <c r="G395" s="7">
        <v>22030</v>
      </c>
      <c r="H395" s="7">
        <v>40475</v>
      </c>
      <c r="I395" s="1" t="s">
        <v>1081</v>
      </c>
      <c r="M395" s="6" t="s">
        <v>1281</v>
      </c>
      <c r="N395" s="6" t="s">
        <v>1435</v>
      </c>
      <c r="O395" s="6" t="s">
        <v>1443</v>
      </c>
      <c r="P395" s="12" t="s">
        <v>1054</v>
      </c>
      <c r="Q395" s="15" t="str">
        <f>VLOOKUP(P395,functions!$A$2:$H$69,3,FALSE)</f>
        <v>Production assistant</v>
      </c>
      <c r="R395" s="15"/>
      <c r="S395" s="17">
        <f>VLOOKUP(P395,functions!$A$2:$H$69,8,FALSE)</f>
        <v>1</v>
      </c>
      <c r="T395" s="17">
        <f t="shared" ca="1" si="66"/>
        <v>8</v>
      </c>
      <c r="U395" s="18">
        <f ca="1">VLOOKUP(T395,'salary scales'!$A$1:$F$10,S395+1,FALSE)</f>
        <v>1861.13</v>
      </c>
      <c r="V395" s="23">
        <f>VLOOKUP(P395,functions!$A$2:$H$69,5,FALSE)</f>
        <v>1.00064</v>
      </c>
      <c r="X395" s="18">
        <f t="shared" ca="1" si="67"/>
        <v>1862.3211232000001</v>
      </c>
      <c r="Y395" s="18">
        <f t="shared" ca="1" si="68"/>
        <v>148.98568985600002</v>
      </c>
      <c r="Z395" s="18">
        <f t="shared" ca="1" si="70"/>
        <v>995.87124999999992</v>
      </c>
      <c r="AA395" s="18">
        <f t="shared" ca="1" si="71"/>
        <v>144.32988704800002</v>
      </c>
      <c r="AB395" s="18">
        <f t="shared" ca="1" si="72"/>
        <v>31.659459094400002</v>
      </c>
      <c r="AC395" s="18">
        <f t="shared" ca="1" si="73"/>
        <v>41.715993159680004</v>
      </c>
      <c r="AD395" s="18">
        <f t="shared" ca="1" si="74"/>
        <v>86.597932228800005</v>
      </c>
      <c r="AE395" s="18">
        <f t="shared" ca="1" si="75"/>
        <v>10.056534065280001</v>
      </c>
      <c r="AF395" s="18">
        <f t="shared" ca="1" si="76"/>
        <v>75.936568320000021</v>
      </c>
      <c r="AG395" t="str">
        <f t="shared" si="69"/>
        <v/>
      </c>
    </row>
    <row r="396" spans="1:33" x14ac:dyDescent="0.3">
      <c r="A396" s="2" t="s">
        <v>391</v>
      </c>
      <c r="B396" t="s">
        <v>938</v>
      </c>
      <c r="D396" t="s">
        <v>575</v>
      </c>
      <c r="E396" s="1" t="s">
        <v>410</v>
      </c>
      <c r="F396" s="1" t="s">
        <v>465</v>
      </c>
      <c r="G396" s="7">
        <v>33791</v>
      </c>
      <c r="H396" s="7">
        <v>41251</v>
      </c>
      <c r="I396" s="1" t="s">
        <v>1081</v>
      </c>
      <c r="J396" s="47">
        <v>2</v>
      </c>
      <c r="K396" s="47">
        <v>2</v>
      </c>
      <c r="L396" s="49" t="s">
        <v>1422</v>
      </c>
      <c r="M396" s="6" t="s">
        <v>1281</v>
      </c>
      <c r="N396" s="6" t="s">
        <v>1335</v>
      </c>
      <c r="O396" s="6" t="s">
        <v>1445</v>
      </c>
      <c r="P396" s="12" t="s">
        <v>1021</v>
      </c>
      <c r="Q396" s="15" t="str">
        <f>VLOOKUP(P396,functions!$A$2:$H$69,3,FALSE)</f>
        <v>In-house sales employee</v>
      </c>
      <c r="R396" s="15"/>
      <c r="S396" s="17">
        <f>VLOOKUP(P396,functions!$A$2:$H$69,8,FALSE)</f>
        <v>3</v>
      </c>
      <c r="T396" s="17">
        <f t="shared" ca="1" si="66"/>
        <v>6</v>
      </c>
      <c r="U396" s="18">
        <f ca="1">VLOOKUP(T396,'salary scales'!$A$1:$F$10,S396+1,FALSE)</f>
        <v>2025.09</v>
      </c>
      <c r="V396" s="23">
        <f>VLOOKUP(P396,functions!$A$2:$H$69,5,FALSE)</f>
        <v>0.6</v>
      </c>
      <c r="X396" s="18">
        <f t="shared" ca="1" si="67"/>
        <v>1215.0539999999999</v>
      </c>
      <c r="Y396" s="18">
        <f t="shared" ca="1" si="68"/>
        <v>97.204319999999996</v>
      </c>
      <c r="Z396" s="18">
        <f t="shared" ca="1" si="70"/>
        <v>995.87124999999992</v>
      </c>
      <c r="AA396" s="18">
        <f t="shared" ca="1" si="71"/>
        <v>94.166684999999987</v>
      </c>
      <c r="AB396" s="18">
        <f t="shared" ca="1" si="72"/>
        <v>20.655918</v>
      </c>
      <c r="AC396" s="18">
        <f t="shared" ca="1" si="73"/>
        <v>27.217209599999997</v>
      </c>
      <c r="AD396" s="18">
        <f t="shared" ca="1" si="74"/>
        <v>56.500010999999994</v>
      </c>
      <c r="AE396" s="18">
        <f t="shared" ca="1" si="75"/>
        <v>6.5612915999999997</v>
      </c>
      <c r="AF396" s="18">
        <f t="shared" ca="1" si="76"/>
        <v>55.370399999999989</v>
      </c>
      <c r="AG396" t="str">
        <f t="shared" si="69"/>
        <v/>
      </c>
    </row>
    <row r="397" spans="1:33" x14ac:dyDescent="0.3">
      <c r="A397" s="2" t="s">
        <v>392</v>
      </c>
      <c r="B397" t="s">
        <v>938</v>
      </c>
      <c r="D397" t="s">
        <v>577</v>
      </c>
      <c r="E397" s="1" t="s">
        <v>410</v>
      </c>
      <c r="F397" s="1" t="s">
        <v>465</v>
      </c>
      <c r="G397" s="7">
        <v>21506</v>
      </c>
      <c r="H397" s="7">
        <v>40208</v>
      </c>
      <c r="I397" s="1" t="s">
        <v>1081</v>
      </c>
      <c r="J397" s="47">
        <v>45</v>
      </c>
      <c r="K397" s="47">
        <v>1</v>
      </c>
      <c r="L397" s="49" t="s">
        <v>1432</v>
      </c>
      <c r="M397" s="6" t="s">
        <v>1281</v>
      </c>
      <c r="N397" s="6" t="s">
        <v>1435</v>
      </c>
      <c r="O397" s="6" t="s">
        <v>1466</v>
      </c>
      <c r="P397" s="12" t="s">
        <v>1053</v>
      </c>
      <c r="Q397" s="15" t="str">
        <f>VLOOKUP(P397,functions!$A$2:$H$69,3,FALSE)</f>
        <v>Production worker</v>
      </c>
      <c r="R397" s="15"/>
      <c r="S397" s="17">
        <f>VLOOKUP(P397,functions!$A$2:$H$69,8,FALSE)</f>
        <v>2</v>
      </c>
      <c r="T397" s="17">
        <f t="shared" ca="1" si="66"/>
        <v>8</v>
      </c>
      <c r="U397" s="18">
        <f ca="1">VLOOKUP(T397,'salary scales'!$A$1:$F$10,S397+1,FALSE)</f>
        <v>1939.17</v>
      </c>
      <c r="V397" s="23">
        <f>VLOOKUP(P397,functions!$A$2:$H$69,5,FALSE)</f>
        <v>1.00064</v>
      </c>
      <c r="X397" s="18">
        <f t="shared" ca="1" si="67"/>
        <v>1940.4110688000001</v>
      </c>
      <c r="Y397" s="18">
        <f t="shared" ca="1" si="68"/>
        <v>155.232885504</v>
      </c>
      <c r="Z397" s="18">
        <f t="shared" ca="1" si="70"/>
        <v>995.87124999999992</v>
      </c>
      <c r="AA397" s="18">
        <f t="shared" ca="1" si="71"/>
        <v>150.38185783200001</v>
      </c>
      <c r="AB397" s="18">
        <f t="shared" ca="1" si="72"/>
        <v>32.986988169600004</v>
      </c>
      <c r="AC397" s="18">
        <f t="shared" ca="1" si="73"/>
        <v>43.465207941119999</v>
      </c>
      <c r="AD397" s="18">
        <f t="shared" ca="1" si="74"/>
        <v>90.229114699199997</v>
      </c>
      <c r="AE397" s="18">
        <f t="shared" ca="1" si="75"/>
        <v>10.478219771520001</v>
      </c>
      <c r="AF397" s="18">
        <f t="shared" ca="1" si="76"/>
        <v>83.745562880000023</v>
      </c>
      <c r="AG397" t="str">
        <f t="shared" si="69"/>
        <v/>
      </c>
    </row>
    <row r="398" spans="1:33" x14ac:dyDescent="0.3">
      <c r="A398" s="2" t="s">
        <v>393</v>
      </c>
      <c r="B398" t="s">
        <v>936</v>
      </c>
      <c r="D398" t="s">
        <v>573</v>
      </c>
      <c r="E398" s="1" t="s">
        <v>410</v>
      </c>
      <c r="F398" s="1" t="s">
        <v>465</v>
      </c>
      <c r="G398" s="7">
        <v>25193</v>
      </c>
      <c r="H398" s="7">
        <v>39781</v>
      </c>
      <c r="I398" s="1" t="s">
        <v>1081</v>
      </c>
      <c r="M398" s="6" t="s">
        <v>1281</v>
      </c>
      <c r="N398" s="6" t="s">
        <v>1435</v>
      </c>
      <c r="O398" s="6" t="s">
        <v>1466</v>
      </c>
      <c r="P398" s="12" t="s">
        <v>1053</v>
      </c>
      <c r="Q398" s="15" t="str">
        <f>VLOOKUP(P398,functions!$A$2:$H$69,3,FALSE)</f>
        <v>Production worker</v>
      </c>
      <c r="R398" s="15"/>
      <c r="S398" s="17">
        <f>VLOOKUP(P398,functions!$A$2:$H$69,8,FALSE)</f>
        <v>2</v>
      </c>
      <c r="T398" s="17">
        <f t="shared" ca="1" si="66"/>
        <v>10</v>
      </c>
      <c r="U398" s="18" t="e">
        <f ca="1">VLOOKUP(T398,'salary scales'!$A$1:$F$10,S398+1,FALSE)</f>
        <v>#N/A</v>
      </c>
      <c r="V398" s="23">
        <f>VLOOKUP(P398,functions!$A$2:$H$69,5,FALSE)</f>
        <v>1.00064</v>
      </c>
      <c r="X398" s="18" t="e">
        <f t="shared" ca="1" si="67"/>
        <v>#N/A</v>
      </c>
      <c r="Y398" s="18" t="e">
        <f t="shared" ca="1" si="68"/>
        <v>#N/A</v>
      </c>
      <c r="Z398" s="18" t="e">
        <f t="shared" ca="1" si="70"/>
        <v>#N/A</v>
      </c>
      <c r="AA398" s="18" t="e">
        <f t="shared" ca="1" si="71"/>
        <v>#N/A</v>
      </c>
      <c r="AB398" s="18" t="e">
        <f t="shared" ca="1" si="72"/>
        <v>#N/A</v>
      </c>
      <c r="AC398" s="18" t="e">
        <f t="shared" ca="1" si="73"/>
        <v>#N/A</v>
      </c>
      <c r="AD398" s="18" t="e">
        <f t="shared" ca="1" si="74"/>
        <v>#N/A</v>
      </c>
      <c r="AE398" s="18" t="e">
        <f t="shared" ca="1" si="75"/>
        <v>#N/A</v>
      </c>
      <c r="AF398" s="18" t="e">
        <f t="shared" ca="1" si="76"/>
        <v>#N/A</v>
      </c>
      <c r="AG398" t="str">
        <f t="shared" si="69"/>
        <v/>
      </c>
    </row>
    <row r="399" spans="1:33" x14ac:dyDescent="0.3">
      <c r="A399" s="2" t="s">
        <v>394</v>
      </c>
      <c r="B399" t="s">
        <v>939</v>
      </c>
      <c r="D399" t="s">
        <v>580</v>
      </c>
      <c r="E399" s="1" t="s">
        <v>410</v>
      </c>
      <c r="F399" s="1" t="s">
        <v>465</v>
      </c>
      <c r="G399" s="7">
        <v>25665</v>
      </c>
      <c r="H399" s="7">
        <v>39287</v>
      </c>
      <c r="I399" s="1" t="s">
        <v>1081</v>
      </c>
      <c r="J399" s="47">
        <v>4</v>
      </c>
      <c r="K399" s="47">
        <v>3</v>
      </c>
      <c r="L399" s="49" t="s">
        <v>1424</v>
      </c>
      <c r="M399" s="6" t="s">
        <v>1281</v>
      </c>
      <c r="N399" s="6" t="s">
        <v>1435</v>
      </c>
      <c r="O399" s="6" t="s">
        <v>1443</v>
      </c>
      <c r="P399" s="12" t="s">
        <v>1052</v>
      </c>
      <c r="Q399" s="15" t="str">
        <f>VLOOKUP(P399,functions!$A$2:$H$69,3,FALSE)</f>
        <v>Team leader</v>
      </c>
      <c r="R399" s="15" t="s">
        <v>1083</v>
      </c>
      <c r="S399" s="17">
        <f>VLOOKUP(P399,functions!$A$2:$H$69,8,FALSE)</f>
        <v>3</v>
      </c>
      <c r="T399" s="17">
        <f t="shared" ca="1" si="66"/>
        <v>11</v>
      </c>
      <c r="U399" s="18" t="e">
        <f ca="1">VLOOKUP(T399,'salary scales'!$A$1:$F$10,S399+1,FALSE)</f>
        <v>#N/A</v>
      </c>
      <c r="V399" s="23">
        <f>VLOOKUP(P399,functions!$A$2:$H$69,5,FALSE)</f>
        <v>1.00064</v>
      </c>
      <c r="X399" s="18" t="e">
        <f t="shared" ca="1" si="67"/>
        <v>#N/A</v>
      </c>
      <c r="Y399" s="18" t="e">
        <f t="shared" ca="1" si="68"/>
        <v>#N/A</v>
      </c>
      <c r="Z399" s="18" t="e">
        <f t="shared" ca="1" si="70"/>
        <v>#N/A</v>
      </c>
      <c r="AA399" s="18" t="e">
        <f t="shared" ca="1" si="71"/>
        <v>#N/A</v>
      </c>
      <c r="AB399" s="18" t="e">
        <f t="shared" ca="1" si="72"/>
        <v>#N/A</v>
      </c>
      <c r="AC399" s="18" t="e">
        <f t="shared" ca="1" si="73"/>
        <v>#N/A</v>
      </c>
      <c r="AD399" s="18" t="e">
        <f t="shared" ca="1" si="74"/>
        <v>#N/A</v>
      </c>
      <c r="AE399" s="18" t="e">
        <f t="shared" ca="1" si="75"/>
        <v>#N/A</v>
      </c>
      <c r="AF399" s="18" t="e">
        <f t="shared" ca="1" si="76"/>
        <v>#N/A</v>
      </c>
      <c r="AG399" t="str">
        <f t="shared" si="69"/>
        <v/>
      </c>
    </row>
    <row r="400" spans="1:33" x14ac:dyDescent="0.3">
      <c r="A400" s="2" t="s">
        <v>395</v>
      </c>
      <c r="B400" t="s">
        <v>939</v>
      </c>
      <c r="D400" t="s">
        <v>581</v>
      </c>
      <c r="E400" s="1" t="s">
        <v>410</v>
      </c>
      <c r="F400" s="1" t="s">
        <v>465</v>
      </c>
      <c r="G400" s="7">
        <v>32852</v>
      </c>
      <c r="H400" s="7">
        <v>41327</v>
      </c>
      <c r="I400" s="1" t="s">
        <v>1081</v>
      </c>
      <c r="J400" s="47">
        <v>1</v>
      </c>
      <c r="K400" s="47">
        <v>1</v>
      </c>
      <c r="L400" s="49" t="s">
        <v>1422</v>
      </c>
      <c r="M400" s="6" t="s">
        <v>1281</v>
      </c>
      <c r="N400" s="6" t="s">
        <v>1438</v>
      </c>
      <c r="O400" s="6" t="s">
        <v>1449</v>
      </c>
      <c r="P400" s="12" t="s">
        <v>1057</v>
      </c>
      <c r="Q400" s="15" t="str">
        <f>VLOOKUP(P400,functions!$A$2:$H$69,3,FALSE)</f>
        <v>Forklift driver</v>
      </c>
      <c r="R400" s="15"/>
      <c r="S400" s="17">
        <f>VLOOKUP(P400,functions!$A$2:$H$69,8,FALSE)</f>
        <v>2</v>
      </c>
      <c r="T400" s="17">
        <f t="shared" ca="1" si="66"/>
        <v>5</v>
      </c>
      <c r="U400" s="18">
        <f ca="1">VLOOKUP(T400,'salary scales'!$A$1:$F$10,S400+1,FALSE)</f>
        <v>1899.07</v>
      </c>
      <c r="V400" s="23">
        <f>VLOOKUP(P400,functions!$A$2:$H$69,5,FALSE)</f>
        <v>1</v>
      </c>
      <c r="X400" s="18">
        <f t="shared" ca="1" si="67"/>
        <v>1899.07</v>
      </c>
      <c r="Y400" s="18">
        <f t="shared" ca="1" si="68"/>
        <v>151.9256</v>
      </c>
      <c r="Z400" s="18">
        <f t="shared" ca="1" si="70"/>
        <v>995.87124999999992</v>
      </c>
      <c r="AA400" s="18">
        <f t="shared" ca="1" si="71"/>
        <v>147.17792499999999</v>
      </c>
      <c r="AB400" s="18">
        <f t="shared" ca="1" si="72"/>
        <v>32.284190000000002</v>
      </c>
      <c r="AC400" s="18">
        <f t="shared" ca="1" si="73"/>
        <v>42.539167999999997</v>
      </c>
      <c r="AD400" s="18">
        <f t="shared" ca="1" si="74"/>
        <v>88.306754999999995</v>
      </c>
      <c r="AE400" s="18">
        <f t="shared" ca="1" si="75"/>
        <v>10.254977999999999</v>
      </c>
      <c r="AF400" s="18">
        <f t="shared" ca="1" si="76"/>
        <v>79.682000000000002</v>
      </c>
      <c r="AG400" t="str">
        <f t="shared" si="69"/>
        <v/>
      </c>
    </row>
    <row r="401" spans="1:33" x14ac:dyDescent="0.3">
      <c r="A401" s="2" t="s">
        <v>396</v>
      </c>
      <c r="B401" t="s">
        <v>939</v>
      </c>
      <c r="D401" t="s">
        <v>579</v>
      </c>
      <c r="E401" s="1" t="s">
        <v>410</v>
      </c>
      <c r="F401" s="1" t="s">
        <v>465</v>
      </c>
      <c r="G401" s="7">
        <v>28724</v>
      </c>
      <c r="H401" s="7">
        <v>40148</v>
      </c>
      <c r="I401" s="1" t="s">
        <v>1081</v>
      </c>
      <c r="J401" s="47">
        <v>1</v>
      </c>
      <c r="K401" s="47">
        <v>1</v>
      </c>
      <c r="L401" s="49" t="s">
        <v>1422</v>
      </c>
      <c r="M401" s="6" t="s">
        <v>1281</v>
      </c>
      <c r="N401" s="6" t="s">
        <v>1336</v>
      </c>
      <c r="O401" s="6" t="s">
        <v>1460</v>
      </c>
      <c r="P401" s="12" t="s">
        <v>1011</v>
      </c>
      <c r="Q401" s="15" t="str">
        <f>VLOOKUP(P401,functions!$A$2:$H$69,3,FALSE)</f>
        <v>Administrative Employee Debtors</v>
      </c>
      <c r="R401" s="15"/>
      <c r="S401" s="17">
        <f>VLOOKUP(P401,functions!$A$2:$H$69,8,FALSE)</f>
        <v>3</v>
      </c>
      <c r="T401" s="17">
        <f t="shared" ca="1" si="66"/>
        <v>9</v>
      </c>
      <c r="U401" s="18">
        <f ca="1">VLOOKUP(T401,'salary scales'!$A$1:$F$10,S401+1,FALSE)</f>
        <v>2124.06</v>
      </c>
      <c r="V401" s="23">
        <f>VLOOKUP(P401,functions!$A$2:$H$69,5,FALSE)</f>
        <v>1</v>
      </c>
      <c r="X401" s="18">
        <f t="shared" ca="1" si="67"/>
        <v>2124.06</v>
      </c>
      <c r="Y401" s="18">
        <f t="shared" ca="1" si="68"/>
        <v>169.9248</v>
      </c>
      <c r="Z401" s="18">
        <f t="shared" ca="1" si="70"/>
        <v>995.87124999999992</v>
      </c>
      <c r="AA401" s="18">
        <f t="shared" ca="1" si="71"/>
        <v>164.61464999999998</v>
      </c>
      <c r="AB401" s="18">
        <f t="shared" ca="1" si="72"/>
        <v>36.109020000000001</v>
      </c>
      <c r="AC401" s="18">
        <f t="shared" ca="1" si="73"/>
        <v>47.578944</v>
      </c>
      <c r="AD401" s="18">
        <f t="shared" ca="1" si="74"/>
        <v>98.768789999999996</v>
      </c>
      <c r="AE401" s="18">
        <f t="shared" ca="1" si="75"/>
        <v>11.469924000000001</v>
      </c>
      <c r="AF401" s="18">
        <f t="shared" ca="1" si="76"/>
        <v>102.181</v>
      </c>
      <c r="AG401" t="str">
        <f t="shared" si="69"/>
        <v/>
      </c>
    </row>
    <row r="402" spans="1:33" x14ac:dyDescent="0.3">
      <c r="A402" s="2" t="s">
        <v>397</v>
      </c>
      <c r="B402" t="s">
        <v>803</v>
      </c>
      <c r="D402" t="s">
        <v>689</v>
      </c>
      <c r="E402" s="1" t="s">
        <v>1467</v>
      </c>
      <c r="F402" s="1" t="s">
        <v>468</v>
      </c>
      <c r="G402" s="7">
        <v>26118</v>
      </c>
      <c r="H402" s="7">
        <v>41490</v>
      </c>
      <c r="I402" s="1" t="s">
        <v>1081</v>
      </c>
      <c r="M402" s="6" t="s">
        <v>1281</v>
      </c>
      <c r="N402" s="6" t="s">
        <v>1435</v>
      </c>
      <c r="O402" s="6" t="s">
        <v>1466</v>
      </c>
      <c r="P402" s="12" t="s">
        <v>1053</v>
      </c>
      <c r="Q402" s="15" t="str">
        <f>VLOOKUP(P402,functions!$A$2:$H$69,3,FALSE)</f>
        <v>Production worker</v>
      </c>
      <c r="R402" s="15"/>
      <c r="S402" s="17">
        <f>VLOOKUP(P402,functions!$A$2:$H$69,8,FALSE)</f>
        <v>2</v>
      </c>
      <c r="T402" s="17">
        <f t="shared" ca="1" si="66"/>
        <v>5</v>
      </c>
      <c r="U402" s="18">
        <f ca="1">VLOOKUP(T402,'salary scales'!$A$1:$F$10,S402+1,FALSE)</f>
        <v>1899.07</v>
      </c>
      <c r="V402" s="23">
        <f>VLOOKUP(P402,functions!$A$2:$H$69,5,FALSE)</f>
        <v>1.00064</v>
      </c>
      <c r="X402" s="18">
        <f t="shared" ca="1" si="67"/>
        <v>1900.2854047999999</v>
      </c>
      <c r="Y402" s="18">
        <f t="shared" ca="1" si="68"/>
        <v>152.022832384</v>
      </c>
      <c r="Z402" s="18">
        <f t="shared" ca="1" si="70"/>
        <v>995.87124999999992</v>
      </c>
      <c r="AA402" s="18">
        <f t="shared" ca="1" si="71"/>
        <v>147.27211887199999</v>
      </c>
      <c r="AB402" s="18">
        <f t="shared" ca="1" si="72"/>
        <v>32.304851881600001</v>
      </c>
      <c r="AC402" s="18">
        <f t="shared" ca="1" si="73"/>
        <v>42.566393067519996</v>
      </c>
      <c r="AD402" s="18">
        <f t="shared" ca="1" si="74"/>
        <v>88.363271323199996</v>
      </c>
      <c r="AE402" s="18">
        <f t="shared" ca="1" si="75"/>
        <v>10.261541185920001</v>
      </c>
      <c r="AF402" s="18">
        <f t="shared" ca="1" si="76"/>
        <v>79.732996479999997</v>
      </c>
      <c r="AG402" t="str">
        <f t="shared" si="69"/>
        <v/>
      </c>
    </row>
    <row r="403" spans="1:33" x14ac:dyDescent="0.3">
      <c r="A403" s="2" t="s">
        <v>398</v>
      </c>
      <c r="B403" t="s">
        <v>803</v>
      </c>
      <c r="D403" t="s">
        <v>458</v>
      </c>
      <c r="E403" s="1" t="s">
        <v>410</v>
      </c>
      <c r="F403" s="1" t="s">
        <v>465</v>
      </c>
      <c r="G403" s="7">
        <v>27926</v>
      </c>
      <c r="H403" s="7">
        <v>39690</v>
      </c>
      <c r="I403" s="1" t="s">
        <v>1081</v>
      </c>
      <c r="J403" s="47">
        <v>3</v>
      </c>
      <c r="K403" s="47">
        <v>1</v>
      </c>
      <c r="L403" s="50" t="s">
        <v>1425</v>
      </c>
      <c r="M403" s="6" t="s">
        <v>1281</v>
      </c>
      <c r="N403" s="6" t="s">
        <v>1435</v>
      </c>
      <c r="O403" s="6" t="s">
        <v>1446</v>
      </c>
      <c r="P403" s="12" t="s">
        <v>1053</v>
      </c>
      <c r="Q403" s="15" t="str">
        <f>VLOOKUP(P403,functions!$A$2:$H$69,3,FALSE)</f>
        <v>Production worker</v>
      </c>
      <c r="R403" s="15"/>
      <c r="S403" s="17">
        <f>VLOOKUP(P403,functions!$A$2:$H$69,8,FALSE)</f>
        <v>2</v>
      </c>
      <c r="T403" s="17">
        <f t="shared" ca="1" si="66"/>
        <v>10</v>
      </c>
      <c r="U403" s="18" t="e">
        <f ca="1">VLOOKUP(T403,'salary scales'!$A$1:$F$10,S403+1,FALSE)</f>
        <v>#N/A</v>
      </c>
      <c r="V403" s="23">
        <f>VLOOKUP(P403,functions!$A$2:$H$69,5,FALSE)</f>
        <v>1.00064</v>
      </c>
      <c r="X403" s="18" t="e">
        <f t="shared" ca="1" si="67"/>
        <v>#N/A</v>
      </c>
      <c r="Y403" s="18" t="e">
        <f t="shared" ca="1" si="68"/>
        <v>#N/A</v>
      </c>
      <c r="Z403" s="18" t="e">
        <f t="shared" ca="1" si="70"/>
        <v>#N/A</v>
      </c>
      <c r="AA403" s="18" t="e">
        <f t="shared" ca="1" si="71"/>
        <v>#N/A</v>
      </c>
      <c r="AB403" s="18" t="e">
        <f t="shared" ca="1" si="72"/>
        <v>#N/A</v>
      </c>
      <c r="AC403" s="18" t="e">
        <f t="shared" ca="1" si="73"/>
        <v>#N/A</v>
      </c>
      <c r="AD403" s="18" t="e">
        <f t="shared" ca="1" si="74"/>
        <v>#N/A</v>
      </c>
      <c r="AE403" s="18" t="e">
        <f t="shared" ca="1" si="75"/>
        <v>#N/A</v>
      </c>
      <c r="AF403" s="18" t="e">
        <f t="shared" ca="1" si="76"/>
        <v>#N/A</v>
      </c>
      <c r="AG403" t="str">
        <f t="shared" si="69"/>
        <v/>
      </c>
    </row>
    <row r="404" spans="1:33" x14ac:dyDescent="0.3">
      <c r="A404" s="2" t="s">
        <v>399</v>
      </c>
      <c r="B404" t="s">
        <v>968</v>
      </c>
      <c r="D404" t="s">
        <v>634</v>
      </c>
      <c r="E404" s="1" t="s">
        <v>410</v>
      </c>
      <c r="F404" s="1" t="s">
        <v>466</v>
      </c>
      <c r="G404" s="7">
        <v>22057</v>
      </c>
      <c r="H404" s="7">
        <v>41438</v>
      </c>
      <c r="I404" s="1" t="s">
        <v>1081</v>
      </c>
      <c r="M404" s="6" t="s">
        <v>1281</v>
      </c>
      <c r="N404" s="6" t="s">
        <v>1335</v>
      </c>
      <c r="O404" s="6" t="s">
        <v>1445</v>
      </c>
      <c r="P404" s="12" t="s">
        <v>1021</v>
      </c>
      <c r="Q404" s="15" t="str">
        <f>VLOOKUP(P404,functions!$A$2:$H$69,3,FALSE)</f>
        <v>In-house sales employee</v>
      </c>
      <c r="R404" s="15"/>
      <c r="S404" s="17">
        <f>VLOOKUP(P404,functions!$A$2:$H$69,8,FALSE)</f>
        <v>3</v>
      </c>
      <c r="T404" s="17">
        <f t="shared" ca="1" si="66"/>
        <v>5</v>
      </c>
      <c r="U404" s="18">
        <f ca="1">VLOOKUP(T404,'salary scales'!$A$1:$F$10,S404+1,FALSE)</f>
        <v>1975.67</v>
      </c>
      <c r="V404" s="23">
        <f>VLOOKUP(P404,functions!$A$2:$H$69,5,FALSE)</f>
        <v>0.6</v>
      </c>
      <c r="X404" s="18">
        <f t="shared" ca="1" si="67"/>
        <v>1185.402</v>
      </c>
      <c r="Y404" s="18">
        <f t="shared" ca="1" si="68"/>
        <v>94.832160000000002</v>
      </c>
      <c r="Z404" s="18">
        <f t="shared" ca="1" si="70"/>
        <v>995.87124999999992</v>
      </c>
      <c r="AA404" s="18">
        <f t="shared" ca="1" si="71"/>
        <v>91.868655000000004</v>
      </c>
      <c r="AB404" s="18">
        <f t="shared" ca="1" si="72"/>
        <v>20.151834000000001</v>
      </c>
      <c r="AC404" s="18">
        <f t="shared" ca="1" si="73"/>
        <v>26.5530048</v>
      </c>
      <c r="AD404" s="18">
        <f t="shared" ca="1" si="74"/>
        <v>55.121192999999998</v>
      </c>
      <c r="AE404" s="18">
        <f t="shared" ca="1" si="75"/>
        <v>6.4011708000000009</v>
      </c>
      <c r="AF404" s="18">
        <f t="shared" ca="1" si="76"/>
        <v>52.405200000000008</v>
      </c>
      <c r="AG404">
        <f t="shared" si="69"/>
        <v>1</v>
      </c>
    </row>
    <row r="405" spans="1:33" x14ac:dyDescent="0.3">
      <c r="A405" s="2" t="s">
        <v>400</v>
      </c>
      <c r="B405" t="s">
        <v>966</v>
      </c>
      <c r="D405" t="s">
        <v>618</v>
      </c>
      <c r="E405" s="1" t="s">
        <v>410</v>
      </c>
      <c r="F405" s="1" t="s">
        <v>468</v>
      </c>
      <c r="G405" s="7">
        <v>28359</v>
      </c>
      <c r="H405" s="7">
        <v>41091</v>
      </c>
      <c r="I405" s="1" t="s">
        <v>1081</v>
      </c>
      <c r="J405" s="47">
        <v>3</v>
      </c>
      <c r="K405" s="47">
        <v>2</v>
      </c>
      <c r="L405" s="49" t="s">
        <v>1422</v>
      </c>
      <c r="M405" s="6" t="s">
        <v>1281</v>
      </c>
      <c r="N405" s="6" t="s">
        <v>1435</v>
      </c>
      <c r="O405" s="6" t="s">
        <v>1446</v>
      </c>
      <c r="P405" s="12" t="s">
        <v>1053</v>
      </c>
      <c r="Q405" s="15" t="str">
        <f>VLOOKUP(P405,functions!$A$2:$H$69,3,FALSE)</f>
        <v>Production worker</v>
      </c>
      <c r="R405" s="15"/>
      <c r="S405" s="17">
        <f>VLOOKUP(P405,functions!$A$2:$H$69,8,FALSE)</f>
        <v>2</v>
      </c>
      <c r="T405" s="17">
        <f t="shared" ca="1" si="66"/>
        <v>6</v>
      </c>
      <c r="U405" s="18">
        <f ca="1">VLOOKUP(T405,'salary scales'!$A$1:$F$10,S405+1,FALSE)</f>
        <v>1939.17</v>
      </c>
      <c r="V405" s="23">
        <f>VLOOKUP(P405,functions!$A$2:$H$69,5,FALSE)</f>
        <v>1.00064</v>
      </c>
      <c r="X405" s="18">
        <f t="shared" ca="1" si="67"/>
        <v>1940.4110688000001</v>
      </c>
      <c r="Y405" s="18">
        <f t="shared" ca="1" si="68"/>
        <v>155.232885504</v>
      </c>
      <c r="Z405" s="18">
        <f t="shared" ca="1" si="70"/>
        <v>995.87124999999992</v>
      </c>
      <c r="AA405" s="18">
        <f t="shared" ca="1" si="71"/>
        <v>150.38185783200001</v>
      </c>
      <c r="AB405" s="18">
        <f t="shared" ca="1" si="72"/>
        <v>32.986988169600004</v>
      </c>
      <c r="AC405" s="18">
        <f t="shared" ca="1" si="73"/>
        <v>43.465207941119999</v>
      </c>
      <c r="AD405" s="18">
        <f t="shared" ca="1" si="74"/>
        <v>90.229114699199997</v>
      </c>
      <c r="AE405" s="18">
        <f t="shared" ca="1" si="75"/>
        <v>10.478219771520001</v>
      </c>
      <c r="AF405" s="18">
        <f t="shared" ca="1" si="76"/>
        <v>83.745562880000023</v>
      </c>
      <c r="AG405" t="str">
        <f t="shared" si="69"/>
        <v/>
      </c>
    </row>
    <row r="406" spans="1:33" x14ac:dyDescent="0.3">
      <c r="A406" s="2" t="s">
        <v>401</v>
      </c>
      <c r="B406" t="s">
        <v>964</v>
      </c>
      <c r="D406" t="s">
        <v>626</v>
      </c>
      <c r="E406" s="1" t="s">
        <v>410</v>
      </c>
      <c r="F406" s="1" t="s">
        <v>466</v>
      </c>
      <c r="G406" s="7">
        <v>32616</v>
      </c>
      <c r="H406" s="7">
        <v>41447</v>
      </c>
      <c r="I406" s="1" t="s">
        <v>1081</v>
      </c>
      <c r="M406" s="6" t="s">
        <v>1281</v>
      </c>
      <c r="N406" s="6" t="s">
        <v>1405</v>
      </c>
      <c r="O406" s="6" t="s">
        <v>1279</v>
      </c>
      <c r="P406" s="12" t="s">
        <v>1064</v>
      </c>
      <c r="Q406" s="15" t="str">
        <f>VLOOKUP(P406,functions!$A$2:$H$69,3,FALSE)</f>
        <v>kitchen assistant</v>
      </c>
      <c r="R406" s="15"/>
      <c r="S406" s="17">
        <f>VLOOKUP(P406,functions!$A$2:$H$69,8,FALSE)</f>
        <v>2</v>
      </c>
      <c r="T406" s="17">
        <f t="shared" ca="1" si="66"/>
        <v>5</v>
      </c>
      <c r="U406" s="18">
        <f ca="1">VLOOKUP(T406,'salary scales'!$A$1:$F$10,S406+1,FALSE)</f>
        <v>1899.07</v>
      </c>
      <c r="V406" s="23">
        <f>VLOOKUP(P406,functions!$A$2:$H$69,5,FALSE)</f>
        <v>1</v>
      </c>
      <c r="X406" s="18">
        <f t="shared" ca="1" si="67"/>
        <v>1899.07</v>
      </c>
      <c r="Y406" s="18">
        <f t="shared" ca="1" si="68"/>
        <v>151.9256</v>
      </c>
      <c r="Z406" s="18">
        <f t="shared" ca="1" si="70"/>
        <v>995.87124999999992</v>
      </c>
      <c r="AA406" s="18">
        <f t="shared" ca="1" si="71"/>
        <v>147.17792499999999</v>
      </c>
      <c r="AB406" s="18">
        <f t="shared" ca="1" si="72"/>
        <v>32.284190000000002</v>
      </c>
      <c r="AC406" s="18">
        <f t="shared" ca="1" si="73"/>
        <v>42.539167999999997</v>
      </c>
      <c r="AD406" s="18">
        <f t="shared" ca="1" si="74"/>
        <v>88.306754999999995</v>
      </c>
      <c r="AE406" s="18">
        <f t="shared" ca="1" si="75"/>
        <v>10.254977999999999</v>
      </c>
      <c r="AF406" s="18">
        <f t="shared" ca="1" si="76"/>
        <v>79.682000000000002</v>
      </c>
      <c r="AG406" t="str">
        <f t="shared" si="69"/>
        <v/>
      </c>
    </row>
    <row r="407" spans="1:33" x14ac:dyDescent="0.3">
      <c r="A407" s="2" t="s">
        <v>402</v>
      </c>
      <c r="B407" t="s">
        <v>964</v>
      </c>
      <c r="D407" t="s">
        <v>621</v>
      </c>
      <c r="E407" s="1" t="s">
        <v>410</v>
      </c>
      <c r="F407" s="1" t="s">
        <v>466</v>
      </c>
      <c r="G407" s="7">
        <v>34776</v>
      </c>
      <c r="H407" s="7">
        <v>41528</v>
      </c>
      <c r="I407" s="1" t="s">
        <v>1081</v>
      </c>
      <c r="J407" s="47">
        <v>2</v>
      </c>
      <c r="K407" s="47">
        <v>1</v>
      </c>
      <c r="L407" s="49" t="s">
        <v>1422</v>
      </c>
      <c r="M407" s="6" t="s">
        <v>1281</v>
      </c>
      <c r="N407" s="6" t="s">
        <v>1334</v>
      </c>
      <c r="O407" s="6" t="s">
        <v>1452</v>
      </c>
      <c r="P407" s="12" t="s">
        <v>1027</v>
      </c>
      <c r="Q407" s="15" t="str">
        <f>VLOOKUP(P407,functions!$A$2:$H$69,3,FALSE)</f>
        <v>Purchaser raw materials</v>
      </c>
      <c r="R407" s="15"/>
      <c r="S407" s="17">
        <f>VLOOKUP(P407,functions!$A$2:$H$69,8,FALSE)</f>
        <v>2</v>
      </c>
      <c r="T407" s="17">
        <f t="shared" ca="1" si="66"/>
        <v>5</v>
      </c>
      <c r="U407" s="18">
        <f ca="1">VLOOKUP(T407,'salary scales'!$A$1:$F$10,S407+1,FALSE)</f>
        <v>1899.07</v>
      </c>
      <c r="V407" s="23">
        <f>VLOOKUP(P407,functions!$A$2:$H$69,5,FALSE)</f>
        <v>1</v>
      </c>
      <c r="X407" s="18">
        <f t="shared" ca="1" si="67"/>
        <v>1899.07</v>
      </c>
      <c r="Y407" s="18">
        <f t="shared" ca="1" si="68"/>
        <v>151.9256</v>
      </c>
      <c r="Z407" s="18">
        <f t="shared" ca="1" si="70"/>
        <v>995.87124999999992</v>
      </c>
      <c r="AA407" s="18">
        <f t="shared" ca="1" si="71"/>
        <v>147.17792499999999</v>
      </c>
      <c r="AB407" s="18">
        <f t="shared" ca="1" si="72"/>
        <v>32.284190000000002</v>
      </c>
      <c r="AC407" s="18">
        <f t="shared" ca="1" si="73"/>
        <v>42.539167999999997</v>
      </c>
      <c r="AD407" s="18">
        <f t="shared" ca="1" si="74"/>
        <v>88.306754999999995</v>
      </c>
      <c r="AE407" s="18">
        <f t="shared" ca="1" si="75"/>
        <v>10.254977999999999</v>
      </c>
      <c r="AF407" s="18">
        <f t="shared" ca="1" si="76"/>
        <v>79.682000000000002</v>
      </c>
      <c r="AG407" t="str">
        <f t="shared" si="69"/>
        <v/>
      </c>
    </row>
    <row r="408" spans="1:33" x14ac:dyDescent="0.3">
      <c r="A408" s="2" t="s">
        <v>403</v>
      </c>
      <c r="B408" t="s">
        <v>813</v>
      </c>
      <c r="D408" t="s">
        <v>697</v>
      </c>
      <c r="E408" s="1" t="s">
        <v>1467</v>
      </c>
      <c r="F408" s="1" t="s">
        <v>465</v>
      </c>
      <c r="G408" s="7">
        <v>23552</v>
      </c>
      <c r="H408" s="7">
        <v>40220</v>
      </c>
      <c r="M408" s="6" t="s">
        <v>1281</v>
      </c>
      <c r="N408" s="6" t="s">
        <v>1044</v>
      </c>
      <c r="O408" s="6" t="s">
        <v>1274</v>
      </c>
      <c r="P408" s="12" t="s">
        <v>1015</v>
      </c>
      <c r="Q408" s="15" t="str">
        <f>VLOOKUP(P408,functions!$A$2:$H$69,3,FALSE)</f>
        <v>Website designer</v>
      </c>
      <c r="R408" s="15"/>
      <c r="S408" s="17">
        <f>VLOOKUP(P408,functions!$A$2:$H$69,8,FALSE)</f>
        <v>3</v>
      </c>
      <c r="T408" s="17">
        <f t="shared" ca="1" si="66"/>
        <v>8</v>
      </c>
      <c r="U408" s="18">
        <f ca="1">VLOOKUP(T408,'salary scales'!$A$1:$F$10,S408+1,FALSE)</f>
        <v>2124.06</v>
      </c>
      <c r="V408" s="23">
        <f>VLOOKUP(P408,functions!$A$2:$H$69,5,FALSE)</f>
        <v>1</v>
      </c>
      <c r="X408" s="18">
        <f t="shared" ca="1" si="67"/>
        <v>2124.06</v>
      </c>
      <c r="Y408" s="18">
        <f t="shared" ca="1" si="68"/>
        <v>169.9248</v>
      </c>
      <c r="Z408" s="18">
        <f t="shared" ca="1" si="70"/>
        <v>995.87124999999992</v>
      </c>
      <c r="AA408" s="18">
        <f t="shared" ca="1" si="71"/>
        <v>164.61464999999998</v>
      </c>
      <c r="AB408" s="18">
        <f t="shared" ca="1" si="72"/>
        <v>36.109020000000001</v>
      </c>
      <c r="AC408" s="18">
        <f t="shared" ca="1" si="73"/>
        <v>47.578944</v>
      </c>
      <c r="AD408" s="18">
        <f t="shared" ca="1" si="74"/>
        <v>98.768789999999996</v>
      </c>
      <c r="AE408" s="18">
        <f t="shared" ca="1" si="75"/>
        <v>11.469924000000001</v>
      </c>
      <c r="AF408" s="18">
        <f t="shared" ca="1" si="76"/>
        <v>102.181</v>
      </c>
      <c r="AG408" t="str">
        <f t="shared" si="69"/>
        <v/>
      </c>
    </row>
    <row r="409" spans="1:33" x14ac:dyDescent="0.3">
      <c r="A409" s="2" t="s">
        <v>404</v>
      </c>
      <c r="B409" t="s">
        <v>813</v>
      </c>
      <c r="D409" t="s">
        <v>552</v>
      </c>
      <c r="E409" s="1" t="s">
        <v>410</v>
      </c>
      <c r="F409" s="1" t="s">
        <v>465</v>
      </c>
      <c r="G409" s="7">
        <v>31523</v>
      </c>
      <c r="H409" s="7">
        <v>40288</v>
      </c>
      <c r="I409" s="1" t="s">
        <v>1081</v>
      </c>
      <c r="M409" s="6" t="s">
        <v>1281</v>
      </c>
      <c r="N409" s="6" t="s">
        <v>1435</v>
      </c>
      <c r="O409" s="6" t="s">
        <v>1446</v>
      </c>
      <c r="P409" s="12" t="s">
        <v>1053</v>
      </c>
      <c r="Q409" s="15" t="str">
        <f>VLOOKUP(P409,functions!$A$2:$H$69,3,FALSE)</f>
        <v>Production worker</v>
      </c>
      <c r="R409" s="15"/>
      <c r="S409" s="17">
        <f>VLOOKUP(P409,functions!$A$2:$H$69,8,FALSE)</f>
        <v>2</v>
      </c>
      <c r="T409" s="17">
        <f t="shared" ca="1" si="66"/>
        <v>8</v>
      </c>
      <c r="U409" s="18">
        <f ca="1">VLOOKUP(T409,'salary scales'!$A$1:$F$10,S409+1,FALSE)</f>
        <v>1939.17</v>
      </c>
      <c r="V409" s="23">
        <f>VLOOKUP(P409,functions!$A$2:$H$69,5,FALSE)</f>
        <v>1.00064</v>
      </c>
      <c r="X409" s="18">
        <f t="shared" ca="1" si="67"/>
        <v>1940.4110688000001</v>
      </c>
      <c r="Y409" s="18">
        <f t="shared" ca="1" si="68"/>
        <v>155.232885504</v>
      </c>
      <c r="Z409" s="18">
        <f t="shared" ca="1" si="70"/>
        <v>995.87124999999992</v>
      </c>
      <c r="AA409" s="18">
        <f t="shared" ca="1" si="71"/>
        <v>150.38185783200001</v>
      </c>
      <c r="AB409" s="18">
        <f t="shared" ca="1" si="72"/>
        <v>32.986988169600004</v>
      </c>
      <c r="AC409" s="18">
        <f t="shared" ca="1" si="73"/>
        <v>43.465207941119999</v>
      </c>
      <c r="AD409" s="18">
        <f t="shared" ca="1" si="74"/>
        <v>90.229114699199997</v>
      </c>
      <c r="AE409" s="18">
        <f t="shared" ca="1" si="75"/>
        <v>10.478219771520001</v>
      </c>
      <c r="AF409" s="18">
        <f t="shared" ca="1" si="76"/>
        <v>83.745562880000023</v>
      </c>
      <c r="AG409" t="str">
        <f t="shared" si="69"/>
        <v/>
      </c>
    </row>
    <row r="410" spans="1:33" x14ac:dyDescent="0.3">
      <c r="A410" s="2" t="s">
        <v>405</v>
      </c>
      <c r="B410" t="s">
        <v>813</v>
      </c>
      <c r="D410" t="s">
        <v>553</v>
      </c>
      <c r="E410" s="1" t="s">
        <v>410</v>
      </c>
      <c r="F410" s="1" t="s">
        <v>465</v>
      </c>
      <c r="G410" s="7">
        <v>22698</v>
      </c>
      <c r="H410" s="7">
        <v>40137</v>
      </c>
      <c r="I410" s="1" t="s">
        <v>1081</v>
      </c>
      <c r="J410" s="47">
        <v>2</v>
      </c>
      <c r="K410" s="47">
        <v>1</v>
      </c>
      <c r="L410" s="49" t="s">
        <v>1422</v>
      </c>
      <c r="M410" s="6" t="s">
        <v>1281</v>
      </c>
      <c r="N410" s="6" t="s">
        <v>1435</v>
      </c>
      <c r="O410" s="6" t="s">
        <v>1443</v>
      </c>
      <c r="P410" s="12" t="s">
        <v>1054</v>
      </c>
      <c r="Q410" s="15" t="str">
        <f>VLOOKUP(P410,functions!$A$2:$H$69,3,FALSE)</f>
        <v>Production assistant</v>
      </c>
      <c r="R410" s="15" t="s">
        <v>1082</v>
      </c>
      <c r="S410" s="17">
        <f>VLOOKUP(P410,functions!$A$2:$H$69,8,FALSE)</f>
        <v>1</v>
      </c>
      <c r="T410" s="17">
        <f t="shared" ca="1" si="66"/>
        <v>9</v>
      </c>
      <c r="U410" s="18">
        <f ca="1">VLOOKUP(T410,'salary scales'!$A$1:$F$10,S410+1,FALSE)</f>
        <v>1861.13</v>
      </c>
      <c r="V410" s="23">
        <f>VLOOKUP(P410,functions!$A$2:$H$69,5,FALSE)</f>
        <v>1.00064</v>
      </c>
      <c r="X410" s="18">
        <f t="shared" ca="1" si="67"/>
        <v>1862.3211232000001</v>
      </c>
      <c r="Y410" s="18">
        <f t="shared" ca="1" si="68"/>
        <v>148.98568985600002</v>
      </c>
      <c r="Z410" s="18">
        <f t="shared" ca="1" si="70"/>
        <v>995.87124999999992</v>
      </c>
      <c r="AA410" s="18">
        <f t="shared" ca="1" si="71"/>
        <v>144.32988704800002</v>
      </c>
      <c r="AB410" s="18">
        <f t="shared" ca="1" si="72"/>
        <v>31.659459094400002</v>
      </c>
      <c r="AC410" s="18">
        <f t="shared" ca="1" si="73"/>
        <v>41.715993159680004</v>
      </c>
      <c r="AD410" s="18">
        <f t="shared" ca="1" si="74"/>
        <v>86.597932228800005</v>
      </c>
      <c r="AE410" s="18">
        <f t="shared" ca="1" si="75"/>
        <v>10.056534065280001</v>
      </c>
      <c r="AF410" s="18">
        <f t="shared" ca="1" si="76"/>
        <v>75.936568320000021</v>
      </c>
      <c r="AG410" t="str">
        <f t="shared" si="69"/>
        <v/>
      </c>
    </row>
    <row r="411" spans="1:33" x14ac:dyDescent="0.3">
      <c r="A411" s="2" t="s">
        <v>406</v>
      </c>
      <c r="B411" t="s">
        <v>813</v>
      </c>
      <c r="D411" t="s">
        <v>464</v>
      </c>
      <c r="E411" s="1" t="s">
        <v>410</v>
      </c>
      <c r="F411" s="1" t="s">
        <v>466</v>
      </c>
      <c r="G411" s="7">
        <v>26553</v>
      </c>
      <c r="H411" s="7">
        <v>39663</v>
      </c>
      <c r="I411" s="1" t="s">
        <v>1081</v>
      </c>
      <c r="M411" s="6" t="s">
        <v>1281</v>
      </c>
      <c r="N411" s="6" t="s">
        <v>1435</v>
      </c>
      <c r="O411" s="6" t="s">
        <v>1446</v>
      </c>
      <c r="P411" s="12" t="s">
        <v>1053</v>
      </c>
      <c r="Q411" s="15" t="str">
        <f>VLOOKUP(P411,functions!$A$2:$H$69,3,FALSE)</f>
        <v>Production worker</v>
      </c>
      <c r="R411" s="15"/>
      <c r="S411" s="17">
        <f>VLOOKUP(P411,functions!$A$2:$H$69,8,FALSE)</f>
        <v>2</v>
      </c>
      <c r="T411" s="17">
        <f t="shared" ca="1" si="66"/>
        <v>10</v>
      </c>
      <c r="U411" s="18" t="e">
        <f ca="1">VLOOKUP(T411,'salary scales'!$A$1:$F$10,S411+1,FALSE)</f>
        <v>#N/A</v>
      </c>
      <c r="V411" s="23">
        <f>VLOOKUP(P411,functions!$A$2:$H$69,5,FALSE)</f>
        <v>1.00064</v>
      </c>
      <c r="X411" s="18" t="e">
        <f t="shared" ca="1" si="67"/>
        <v>#N/A</v>
      </c>
      <c r="Y411" s="18" t="e">
        <f t="shared" ca="1" si="68"/>
        <v>#N/A</v>
      </c>
      <c r="Z411" s="18" t="e">
        <f t="shared" ca="1" si="70"/>
        <v>#N/A</v>
      </c>
      <c r="AA411" s="18" t="e">
        <f t="shared" ca="1" si="71"/>
        <v>#N/A</v>
      </c>
      <c r="AB411" s="18" t="e">
        <f t="shared" ca="1" si="72"/>
        <v>#N/A</v>
      </c>
      <c r="AC411" s="18" t="e">
        <f t="shared" ca="1" si="73"/>
        <v>#N/A</v>
      </c>
      <c r="AD411" s="18" t="e">
        <f t="shared" ca="1" si="74"/>
        <v>#N/A</v>
      </c>
      <c r="AE411" s="18" t="e">
        <f t="shared" ca="1" si="75"/>
        <v>#N/A</v>
      </c>
      <c r="AF411" s="18" t="e">
        <f t="shared" ca="1" si="76"/>
        <v>#N/A</v>
      </c>
      <c r="AG411" t="str">
        <f t="shared" si="69"/>
        <v/>
      </c>
    </row>
    <row r="412" spans="1:33" x14ac:dyDescent="0.3">
      <c r="A412" s="2" t="s">
        <v>407</v>
      </c>
      <c r="B412" t="s">
        <v>948</v>
      </c>
      <c r="D412" t="s">
        <v>475</v>
      </c>
      <c r="E412" s="1" t="s">
        <v>410</v>
      </c>
      <c r="F412" s="1" t="s">
        <v>465</v>
      </c>
      <c r="G412" s="7">
        <v>30261</v>
      </c>
      <c r="H412" s="7">
        <v>41450</v>
      </c>
      <c r="I412" s="1" t="s">
        <v>1081</v>
      </c>
      <c r="J412" s="47">
        <v>1</v>
      </c>
      <c r="K412" s="47">
        <v>1</v>
      </c>
      <c r="L412" s="49" t="s">
        <v>1422</v>
      </c>
      <c r="M412" s="6" t="s">
        <v>1283</v>
      </c>
      <c r="N412" s="6" t="s">
        <v>1282</v>
      </c>
      <c r="O412" s="6" t="s">
        <v>1448</v>
      </c>
      <c r="P412" s="12" t="s">
        <v>1068</v>
      </c>
      <c r="Q412" s="15" t="str">
        <f>VLOOKUP(P412,functions!$A$2:$H$69,3,FALSE)</f>
        <v>Team Leader Distribution</v>
      </c>
      <c r="R412" s="15"/>
      <c r="S412" s="17">
        <f>VLOOKUP(P412,functions!$A$2:$H$69,8,FALSE)</f>
        <v>3</v>
      </c>
      <c r="T412" s="17">
        <f t="shared" ca="1" si="66"/>
        <v>5</v>
      </c>
      <c r="U412" s="18">
        <f ca="1">VLOOKUP(T412,'salary scales'!$A$1:$F$10,S412+1,FALSE)</f>
        <v>1975.67</v>
      </c>
      <c r="V412" s="23">
        <f>VLOOKUP(P412,functions!$A$2:$H$69,5,FALSE)</f>
        <v>1</v>
      </c>
      <c r="X412" s="18">
        <f t="shared" ca="1" si="67"/>
        <v>1975.67</v>
      </c>
      <c r="Y412" s="18">
        <f t="shared" ca="1" si="68"/>
        <v>158.05360000000002</v>
      </c>
      <c r="Z412" s="18">
        <f t="shared" ca="1" si="70"/>
        <v>995.87124999999992</v>
      </c>
      <c r="AA412" s="18">
        <f t="shared" ca="1" si="71"/>
        <v>153.11442500000001</v>
      </c>
      <c r="AB412" s="18">
        <f t="shared" ca="1" si="72"/>
        <v>33.586390000000002</v>
      </c>
      <c r="AC412" s="18">
        <f t="shared" ca="1" si="73"/>
        <v>44.255008000000004</v>
      </c>
      <c r="AD412" s="18">
        <f t="shared" ca="1" si="74"/>
        <v>91.868655000000004</v>
      </c>
      <c r="AE412" s="18">
        <f t="shared" ca="1" si="75"/>
        <v>10.668618</v>
      </c>
      <c r="AF412" s="18">
        <f t="shared" ca="1" si="76"/>
        <v>87.342000000000013</v>
      </c>
      <c r="AG412" t="str">
        <f t="shared" si="69"/>
        <v/>
      </c>
    </row>
    <row r="413" spans="1:33" x14ac:dyDescent="0.3">
      <c r="A413" s="2" t="s">
        <v>991</v>
      </c>
      <c r="B413" t="s">
        <v>798</v>
      </c>
      <c r="D413" t="s">
        <v>454</v>
      </c>
      <c r="E413" s="1" t="s">
        <v>410</v>
      </c>
      <c r="F413" s="1" t="s">
        <v>465</v>
      </c>
      <c r="G413" s="7">
        <v>33175</v>
      </c>
      <c r="H413" s="7">
        <v>40921</v>
      </c>
      <c r="I413" s="1" t="s">
        <v>1081</v>
      </c>
      <c r="J413" s="47">
        <v>1</v>
      </c>
      <c r="K413" s="47">
        <v>1</v>
      </c>
      <c r="L413" s="49" t="s">
        <v>1422</v>
      </c>
      <c r="M413" s="6" t="s">
        <v>1281</v>
      </c>
      <c r="N413" s="6" t="s">
        <v>1334</v>
      </c>
      <c r="O413" s="6" t="s">
        <v>1277</v>
      </c>
      <c r="P413" s="12" t="s">
        <v>1028</v>
      </c>
      <c r="Q413" s="15" t="str">
        <f>VLOOKUP(P413,functions!$A$2:$H$69,3,FALSE)</f>
        <v>Purchaser machines</v>
      </c>
      <c r="R413" s="15"/>
      <c r="S413" s="17">
        <f>VLOOKUP(P413,functions!$A$2:$H$69,8,FALSE)</f>
        <v>2</v>
      </c>
      <c r="T413" s="17">
        <f t="shared" ca="1" si="66"/>
        <v>6</v>
      </c>
      <c r="U413" s="18">
        <f ca="1">VLOOKUP(T413,'salary scales'!$A$1:$F$10,S413+1,FALSE)</f>
        <v>1939.17</v>
      </c>
      <c r="V413" s="23">
        <f>VLOOKUP(P413,functions!$A$2:$H$69,5,FALSE)</f>
        <v>1</v>
      </c>
      <c r="X413" s="18">
        <f t="shared" ca="1" si="67"/>
        <v>1939.17</v>
      </c>
      <c r="Y413" s="18">
        <f t="shared" ca="1" si="68"/>
        <v>155.1336</v>
      </c>
      <c r="Z413" s="18">
        <f t="shared" ca="1" si="70"/>
        <v>995.87124999999992</v>
      </c>
      <c r="AA413" s="18">
        <f t="shared" ca="1" si="71"/>
        <v>150.285675</v>
      </c>
      <c r="AB413" s="18">
        <f t="shared" ca="1" si="72"/>
        <v>32.965890000000002</v>
      </c>
      <c r="AC413" s="18">
        <f t="shared" ca="1" si="73"/>
        <v>43.437407999999998</v>
      </c>
      <c r="AD413" s="18">
        <f t="shared" ca="1" si="74"/>
        <v>90.171405000000007</v>
      </c>
      <c r="AE413" s="18">
        <f t="shared" ca="1" si="75"/>
        <v>10.471518000000001</v>
      </c>
      <c r="AF413" s="18">
        <f t="shared" ca="1" si="76"/>
        <v>83.692000000000007</v>
      </c>
      <c r="AG413" t="str">
        <f t="shared" si="69"/>
        <v/>
      </c>
    </row>
    <row r="414" spans="1:33" x14ac:dyDescent="0.3">
      <c r="G414" s="8" t="s">
        <v>990</v>
      </c>
      <c r="T414" s="17" t="s">
        <v>1084</v>
      </c>
      <c r="Z414" s="26">
        <v>4237.75</v>
      </c>
      <c r="AF414" s="18">
        <f>13227/12</f>
        <v>1102.25</v>
      </c>
    </row>
    <row r="415" spans="1:33" x14ac:dyDescent="0.3">
      <c r="H415" s="7" t="s">
        <v>1293</v>
      </c>
      <c r="I415" s="1">
        <f>COUNTIF(I$6:I$413,"ZIEK")</f>
        <v>0</v>
      </c>
      <c r="J415" s="47">
        <f>SUM(J2:J413)</f>
        <v>3155</v>
      </c>
      <c r="K415" s="47">
        <f>SUM(K2:K413)</f>
        <v>342</v>
      </c>
      <c r="L415" s="51"/>
      <c r="M415" s="16" t="s">
        <v>1297</v>
      </c>
      <c r="N415" s="16"/>
      <c r="O415" s="16"/>
      <c r="T415" s="17" t="s">
        <v>1085</v>
      </c>
      <c r="Y415" s="25">
        <v>0.08</v>
      </c>
      <c r="Z415" s="25">
        <v>0.23499999999999999</v>
      </c>
      <c r="AA415" s="25">
        <v>7.7499999999999999E-2</v>
      </c>
      <c r="AB415" s="25">
        <v>1.7000000000000001E-2</v>
      </c>
      <c r="AC415" s="25">
        <v>2.24E-2</v>
      </c>
      <c r="AD415" s="25">
        <v>4.65E-2</v>
      </c>
      <c r="AE415" s="25">
        <v>5.4000000000000003E-3</v>
      </c>
      <c r="AF415" s="25">
        <v>0.1</v>
      </c>
      <c r="AG415">
        <f>COUNTIF(AG3:AG414,1)</f>
        <v>11</v>
      </c>
    </row>
    <row r="416" spans="1:33" x14ac:dyDescent="0.3">
      <c r="M416" s="6" t="s">
        <v>1281</v>
      </c>
      <c r="N416" s="6">
        <f>COUNTIF(M$2:M$413,M416)</f>
        <v>354</v>
      </c>
      <c r="T416" s="17" t="s">
        <v>1086</v>
      </c>
      <c r="U416" s="18" t="e">
        <f ca="1">SUM(U3:U413)</f>
        <v>#N/A</v>
      </c>
      <c r="W416" s="18">
        <f t="shared" ref="W416:AF416" si="77">SUM(W3:W413)</f>
        <v>11000</v>
      </c>
      <c r="X416" s="18" t="e">
        <f t="shared" ca="1" si="77"/>
        <v>#N/A</v>
      </c>
      <c r="Y416" s="18" t="e">
        <f t="shared" ca="1" si="77"/>
        <v>#N/A</v>
      </c>
      <c r="Z416" s="18" t="e">
        <f t="shared" ca="1" si="77"/>
        <v>#N/A</v>
      </c>
      <c r="AA416" s="18" t="e">
        <f t="shared" ca="1" si="77"/>
        <v>#N/A</v>
      </c>
      <c r="AB416" s="18" t="e">
        <f t="shared" ca="1" si="77"/>
        <v>#N/A</v>
      </c>
      <c r="AC416" s="18" t="e">
        <f t="shared" ca="1" si="77"/>
        <v>#N/A</v>
      </c>
      <c r="AD416" s="18" t="e">
        <f t="shared" ca="1" si="77"/>
        <v>#N/A</v>
      </c>
      <c r="AE416" s="18" t="e">
        <f t="shared" ca="1" si="77"/>
        <v>#N/A</v>
      </c>
      <c r="AF416" s="18" t="e">
        <f t="shared" ca="1" si="77"/>
        <v>#N/A</v>
      </c>
    </row>
    <row r="417" spans="4:34" x14ac:dyDescent="0.3">
      <c r="D417" t="s">
        <v>1299</v>
      </c>
      <c r="E417" s="1">
        <f>COUNTIF(E2:E413,"m")</f>
        <v>318</v>
      </c>
      <c r="F417" s="54">
        <f>E417/412</f>
        <v>0.77184466019417475</v>
      </c>
      <c r="H417" s="52" t="s">
        <v>1296</v>
      </c>
      <c r="J417" s="47">
        <f>COUNTBLANK(J2:J413)</f>
        <v>198</v>
      </c>
      <c r="M417" s="6" t="s">
        <v>1283</v>
      </c>
      <c r="N417" s="6">
        <f>COUNTIF(M$2:M$413,M417)</f>
        <v>58</v>
      </c>
    </row>
    <row r="418" spans="4:34" x14ac:dyDescent="0.3">
      <c r="D418" t="s">
        <v>1300</v>
      </c>
      <c r="E418" s="1">
        <f>COUNTIF(E$2:E$413,"v")</f>
        <v>0</v>
      </c>
      <c r="F418" s="54">
        <f>E418/412</f>
        <v>0</v>
      </c>
      <c r="Y418" s="74" t="e">
        <f ca="1">12*SUM(W416,X416,Y416)</f>
        <v>#N/A</v>
      </c>
      <c r="Z418" s="74"/>
      <c r="AA418" s="55"/>
      <c r="AE418" s="74" t="e">
        <f ca="1">12*SUM(AA416:AE416)</f>
        <v>#N/A</v>
      </c>
      <c r="AF418" s="74"/>
      <c r="AH418" s="69" t="e">
        <f ca="1">12*AF416</f>
        <v>#N/A</v>
      </c>
    </row>
    <row r="419" spans="4:34" x14ac:dyDescent="0.3">
      <c r="D419" t="s">
        <v>1301</v>
      </c>
      <c r="E419" s="1">
        <f>412-COUNTIF(F2:F413,"nl")</f>
        <v>38</v>
      </c>
      <c r="F419" s="54">
        <f>E419/412</f>
        <v>9.2233009708737865E-2</v>
      </c>
      <c r="J419" s="47" t="s">
        <v>1421</v>
      </c>
      <c r="M419" s="16" t="s">
        <v>1298</v>
      </c>
    </row>
    <row r="420" spans="4:34" x14ac:dyDescent="0.3">
      <c r="K420" s="47" t="s">
        <v>1422</v>
      </c>
      <c r="L420" s="53">
        <f>COUNTIF(L2:L413,K420)</f>
        <v>102</v>
      </c>
      <c r="M420" s="6" t="s">
        <v>1435</v>
      </c>
      <c r="N420" s="6">
        <f>COUNTIF(N$2:N$413,M420)</f>
        <v>144</v>
      </c>
    </row>
    <row r="421" spans="4:34" x14ac:dyDescent="0.3">
      <c r="K421" s="47" t="s">
        <v>1423</v>
      </c>
      <c r="L421" s="53">
        <f t="shared" ref="L421:L424" si="78">COUNTIF(L3:L414,K421)</f>
        <v>26</v>
      </c>
      <c r="M421" s="6" t="s">
        <v>1440</v>
      </c>
      <c r="N421" s="6">
        <f t="shared" ref="N421:N424" si="79">COUNTIF(N$2:N$413,M421)</f>
        <v>28</v>
      </c>
    </row>
    <row r="422" spans="4:34" x14ac:dyDescent="0.3">
      <c r="K422" s="47" t="s">
        <v>1424</v>
      </c>
      <c r="L422" s="53">
        <f t="shared" si="78"/>
        <v>44</v>
      </c>
      <c r="M422" s="6" t="s">
        <v>1438</v>
      </c>
      <c r="N422" s="6">
        <f t="shared" si="79"/>
        <v>43</v>
      </c>
    </row>
    <row r="423" spans="4:34" x14ac:dyDescent="0.3">
      <c r="K423" s="47" t="s">
        <v>1425</v>
      </c>
      <c r="L423" s="53">
        <f t="shared" si="78"/>
        <v>4</v>
      </c>
      <c r="M423" s="6" t="s">
        <v>1282</v>
      </c>
      <c r="N423" s="6">
        <f t="shared" si="79"/>
        <v>5</v>
      </c>
    </row>
    <row r="424" spans="4:34" x14ac:dyDescent="0.3">
      <c r="K424" s="47" t="s">
        <v>1426</v>
      </c>
      <c r="L424" s="53">
        <f t="shared" si="78"/>
        <v>5</v>
      </c>
      <c r="M424" s="6" t="s">
        <v>1439</v>
      </c>
      <c r="N424" s="6">
        <f t="shared" si="79"/>
        <v>10</v>
      </c>
    </row>
    <row r="425" spans="4:34" x14ac:dyDescent="0.3">
      <c r="K425" s="47" t="s">
        <v>1291</v>
      </c>
      <c r="L425" s="53">
        <f>COUNTIF(L9:L420,K425)</f>
        <v>13</v>
      </c>
    </row>
  </sheetData>
  <mergeCells count="2">
    <mergeCell ref="Y418:Z418"/>
    <mergeCell ref="AE418:AF418"/>
  </mergeCells>
  <pageMargins left="0.70866141732283472" right="0.70866141732283472" top="0.74803149606299213" bottom="0.74803149606299213" header="0.31496062992125984" footer="0.31496062992125984"/>
  <pageSetup paperSize="9" scale="8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topLeftCell="A17" zoomScaleNormal="100" workbookViewId="0">
      <selection activeCell="C44" sqref="C44"/>
    </sheetView>
  </sheetViews>
  <sheetFormatPr defaultColWidth="9.109375" defaultRowHeight="14.4" x14ac:dyDescent="0.3"/>
  <cols>
    <col min="1" max="1" width="9.109375" style="3"/>
    <col min="2" max="2" width="22.109375" style="3" customWidth="1"/>
    <col min="3" max="3" width="35.33203125" style="3" customWidth="1"/>
    <col min="4" max="4" width="12" style="9" customWidth="1"/>
    <col min="5" max="5" width="13.88671875" style="9" customWidth="1"/>
    <col min="6" max="6" width="12.44140625" style="9" customWidth="1"/>
    <col min="7" max="7" width="9.109375" style="11"/>
    <col min="8" max="8" width="11.21875" style="9" customWidth="1"/>
    <col min="9" max="16384" width="9.109375" style="10"/>
  </cols>
  <sheetData>
    <row r="1" spans="1:8" s="62" customFormat="1" ht="57.6" x14ac:dyDescent="0.3">
      <c r="A1" s="60" t="s">
        <v>1340</v>
      </c>
      <c r="B1" s="60" t="s">
        <v>1339</v>
      </c>
      <c r="C1" s="60" t="s">
        <v>1338</v>
      </c>
      <c r="D1" s="61" t="s">
        <v>1337</v>
      </c>
      <c r="E1" s="61" t="s">
        <v>1341</v>
      </c>
      <c r="F1" s="61" t="s">
        <v>1043</v>
      </c>
      <c r="G1" s="61" t="s">
        <v>1073</v>
      </c>
      <c r="H1" s="61" t="s">
        <v>1342</v>
      </c>
    </row>
    <row r="2" spans="1:8" x14ac:dyDescent="0.3">
      <c r="A2" s="3" t="s">
        <v>998</v>
      </c>
      <c r="B2" s="3" t="s">
        <v>1343</v>
      </c>
      <c r="C2" s="3" t="s">
        <v>1040</v>
      </c>
      <c r="D2" s="9">
        <f>COUNTIF(personell!$P$2:$P$413,A2)</f>
        <v>3</v>
      </c>
      <c r="E2" s="9">
        <v>1</v>
      </c>
      <c r="F2" s="9">
        <f t="shared" ref="F2:F33" si="0">D2*E2</f>
        <v>3</v>
      </c>
      <c r="G2" s="11">
        <f>F2</f>
        <v>3</v>
      </c>
    </row>
    <row r="3" spans="1:8" x14ac:dyDescent="0.3">
      <c r="A3" s="3" t="s">
        <v>999</v>
      </c>
      <c r="B3" s="3" t="s">
        <v>1041</v>
      </c>
      <c r="C3" s="3" t="s">
        <v>1344</v>
      </c>
      <c r="D3" s="9">
        <f>COUNTIF(personell!$P$2:$P$413,A3)</f>
        <v>1</v>
      </c>
      <c r="E3" s="9">
        <v>1</v>
      </c>
      <c r="F3" s="9">
        <f t="shared" si="0"/>
        <v>1</v>
      </c>
      <c r="H3" s="9">
        <v>5</v>
      </c>
    </row>
    <row r="4" spans="1:8" x14ac:dyDescent="0.3">
      <c r="A4" s="3" t="s">
        <v>1000</v>
      </c>
      <c r="B4" s="3" t="s">
        <v>1041</v>
      </c>
      <c r="C4" s="3" t="s">
        <v>1345</v>
      </c>
      <c r="D4" s="9">
        <f>COUNTIF(personell!$P$2:$P$413,A4)</f>
        <v>3</v>
      </c>
      <c r="E4" s="9">
        <v>1</v>
      </c>
      <c r="F4" s="9">
        <f t="shared" si="0"/>
        <v>3</v>
      </c>
      <c r="H4" s="9">
        <v>4</v>
      </c>
    </row>
    <row r="5" spans="1:8" x14ac:dyDescent="0.3">
      <c r="A5" s="3" t="s">
        <v>1001</v>
      </c>
      <c r="B5" s="3" t="s">
        <v>1041</v>
      </c>
      <c r="C5" s="3" t="s">
        <v>1346</v>
      </c>
      <c r="D5" s="9">
        <f>COUNTIF(personell!$P$2:$P$413,A5)</f>
        <v>13</v>
      </c>
      <c r="E5" s="9">
        <v>0.6</v>
      </c>
      <c r="F5" s="9">
        <f t="shared" si="0"/>
        <v>7.8</v>
      </c>
      <c r="H5" s="9">
        <v>2</v>
      </c>
    </row>
    <row r="6" spans="1:8" x14ac:dyDescent="0.3">
      <c r="A6" s="3" t="s">
        <v>1002</v>
      </c>
      <c r="B6" s="3" t="s">
        <v>1041</v>
      </c>
      <c r="C6" s="3" t="s">
        <v>1347</v>
      </c>
      <c r="D6" s="9">
        <f>COUNTIF(personell!$P$2:$P$413,A6)</f>
        <v>2</v>
      </c>
      <c r="E6" s="9">
        <v>0.6</v>
      </c>
      <c r="F6" s="9">
        <f t="shared" si="0"/>
        <v>1.2</v>
      </c>
      <c r="H6" s="9">
        <v>4</v>
      </c>
    </row>
    <row r="7" spans="1:8" x14ac:dyDescent="0.3">
      <c r="A7" s="3" t="s">
        <v>1003</v>
      </c>
      <c r="B7" s="3" t="s">
        <v>1041</v>
      </c>
      <c r="C7" s="3" t="s">
        <v>1348</v>
      </c>
      <c r="D7" s="9">
        <f>COUNTIF(personell!$P$2:$P$413,A7)</f>
        <v>1</v>
      </c>
      <c r="E7" s="9">
        <v>0.8</v>
      </c>
      <c r="F7" s="9">
        <f t="shared" si="0"/>
        <v>0.8</v>
      </c>
      <c r="G7" s="11">
        <f>SUM(F4:F7)</f>
        <v>12.8</v>
      </c>
      <c r="H7" s="9">
        <v>4</v>
      </c>
    </row>
    <row r="8" spans="1:8" x14ac:dyDescent="0.3">
      <c r="A8" s="3" t="s">
        <v>1004</v>
      </c>
      <c r="B8" s="3" t="s">
        <v>1042</v>
      </c>
      <c r="C8" s="3" t="s">
        <v>1349</v>
      </c>
      <c r="D8" s="9">
        <f>COUNTIF(personell!$P$2:$P$413,A8)</f>
        <v>1</v>
      </c>
      <c r="E8" s="9">
        <v>1</v>
      </c>
      <c r="F8" s="9">
        <f t="shared" si="0"/>
        <v>1</v>
      </c>
      <c r="H8" s="9">
        <v>5</v>
      </c>
    </row>
    <row r="9" spans="1:8" x14ac:dyDescent="0.3">
      <c r="A9" s="3" t="s">
        <v>1005</v>
      </c>
      <c r="B9" s="3" t="s">
        <v>1042</v>
      </c>
      <c r="C9" s="3" t="s">
        <v>1350</v>
      </c>
      <c r="D9" s="9">
        <f>COUNTIF(personell!$P$2:$P$413,A9)</f>
        <v>4</v>
      </c>
      <c r="E9" s="9">
        <v>1</v>
      </c>
      <c r="F9" s="9">
        <f t="shared" si="0"/>
        <v>4</v>
      </c>
      <c r="H9" s="9">
        <v>4</v>
      </c>
    </row>
    <row r="10" spans="1:8" x14ac:dyDescent="0.3">
      <c r="A10" s="3" t="s">
        <v>1006</v>
      </c>
      <c r="B10" s="3" t="s">
        <v>1042</v>
      </c>
      <c r="C10" s="58" t="s">
        <v>1351</v>
      </c>
      <c r="D10" s="9">
        <f>COUNTIF(personell!$P$2:$P$413,A10)</f>
        <v>4</v>
      </c>
      <c r="E10" s="9">
        <v>1</v>
      </c>
      <c r="F10" s="9">
        <f t="shared" si="0"/>
        <v>4</v>
      </c>
      <c r="H10" s="9">
        <v>4</v>
      </c>
    </row>
    <row r="11" spans="1:8" x14ac:dyDescent="0.3">
      <c r="A11" s="3" t="s">
        <v>1007</v>
      </c>
      <c r="B11" s="3" t="s">
        <v>1042</v>
      </c>
      <c r="C11" s="58" t="s">
        <v>1352</v>
      </c>
      <c r="D11" s="9">
        <f>COUNTIF(personell!$P$2:$P$413,A11)</f>
        <v>4</v>
      </c>
      <c r="E11" s="9">
        <v>1</v>
      </c>
      <c r="F11" s="9">
        <f t="shared" si="0"/>
        <v>4</v>
      </c>
      <c r="H11" s="9">
        <v>3</v>
      </c>
    </row>
    <row r="12" spans="1:8" x14ac:dyDescent="0.3">
      <c r="A12" s="3" t="s">
        <v>1008</v>
      </c>
      <c r="B12" s="3" t="s">
        <v>1042</v>
      </c>
      <c r="C12" s="3" t="s">
        <v>1090</v>
      </c>
      <c r="D12" s="9">
        <f>COUNTIF(personell!$P$2:$P$413,A12)</f>
        <v>3</v>
      </c>
      <c r="E12" s="9">
        <v>1</v>
      </c>
      <c r="F12" s="9">
        <f t="shared" si="0"/>
        <v>3</v>
      </c>
      <c r="G12" s="11">
        <f>SUM(F8:F12)</f>
        <v>16</v>
      </c>
      <c r="H12" s="9">
        <v>3</v>
      </c>
    </row>
    <row r="13" spans="1:8" x14ac:dyDescent="0.3">
      <c r="A13" s="3" t="s">
        <v>1009</v>
      </c>
      <c r="B13" s="3" t="s">
        <v>1336</v>
      </c>
      <c r="C13" s="3" t="s">
        <v>1353</v>
      </c>
      <c r="D13" s="9">
        <f>COUNTIF(personell!$P$2:$P$413,A13)</f>
        <v>1</v>
      </c>
      <c r="E13" s="9">
        <v>1</v>
      </c>
      <c r="F13" s="9">
        <f t="shared" si="0"/>
        <v>1</v>
      </c>
      <c r="H13" s="9">
        <v>4</v>
      </c>
    </row>
    <row r="14" spans="1:8" x14ac:dyDescent="0.3">
      <c r="A14" s="3" t="s">
        <v>1010</v>
      </c>
      <c r="B14" s="3" t="s">
        <v>1336</v>
      </c>
      <c r="C14" s="3" t="s">
        <v>1354</v>
      </c>
      <c r="D14" s="9">
        <f>COUNTIF(personell!$P$2:$P$413,A14)</f>
        <v>5</v>
      </c>
      <c r="E14" s="9">
        <v>1</v>
      </c>
      <c r="F14" s="9">
        <f t="shared" si="0"/>
        <v>5</v>
      </c>
      <c r="H14" s="9">
        <v>3</v>
      </c>
    </row>
    <row r="15" spans="1:8" x14ac:dyDescent="0.3">
      <c r="A15" s="3" t="s">
        <v>1011</v>
      </c>
      <c r="B15" s="3" t="s">
        <v>1336</v>
      </c>
      <c r="C15" s="3" t="s">
        <v>1355</v>
      </c>
      <c r="D15" s="9">
        <f>COUNTIF(personell!$P$2:$P$413,A15)</f>
        <v>5</v>
      </c>
      <c r="E15" s="9">
        <v>1</v>
      </c>
      <c r="F15" s="9">
        <f t="shared" si="0"/>
        <v>5</v>
      </c>
      <c r="H15" s="9">
        <v>3</v>
      </c>
    </row>
    <row r="16" spans="1:8" x14ac:dyDescent="0.3">
      <c r="A16" s="3" t="s">
        <v>1012</v>
      </c>
      <c r="B16" s="3" t="s">
        <v>1336</v>
      </c>
      <c r="C16" s="3" t="s">
        <v>1356</v>
      </c>
      <c r="D16" s="9">
        <f>COUNTIF(personell!$P$2:$P$413,A16)</f>
        <v>4</v>
      </c>
      <c r="E16" s="9">
        <v>0.8</v>
      </c>
      <c r="F16" s="9">
        <f t="shared" si="0"/>
        <v>3.2</v>
      </c>
      <c r="G16" s="11">
        <f>SUM(F13:F16)</f>
        <v>14.2</v>
      </c>
      <c r="H16" s="9">
        <v>3</v>
      </c>
    </row>
    <row r="17" spans="1:8" x14ac:dyDescent="0.3">
      <c r="A17" s="3" t="s">
        <v>1013</v>
      </c>
      <c r="B17" s="3" t="s">
        <v>1044</v>
      </c>
      <c r="C17" s="3" t="s">
        <v>1357</v>
      </c>
      <c r="D17" s="9">
        <f>COUNTIF(personell!$P$2:$P$413,A17)</f>
        <v>1</v>
      </c>
      <c r="E17" s="9">
        <v>1</v>
      </c>
      <c r="F17" s="9">
        <f t="shared" si="0"/>
        <v>1</v>
      </c>
      <c r="H17" s="9">
        <v>5</v>
      </c>
    </row>
    <row r="18" spans="1:8" x14ac:dyDescent="0.3">
      <c r="A18" s="3" t="s">
        <v>1014</v>
      </c>
      <c r="B18" s="3" t="s">
        <v>1044</v>
      </c>
      <c r="C18" s="3" t="s">
        <v>1358</v>
      </c>
      <c r="D18" s="9">
        <f>COUNTIF(personell!$P$2:$P$413,A18)</f>
        <v>2</v>
      </c>
      <c r="E18" s="9">
        <v>1</v>
      </c>
      <c r="F18" s="9">
        <f t="shared" si="0"/>
        <v>2</v>
      </c>
      <c r="H18" s="9">
        <v>4</v>
      </c>
    </row>
    <row r="19" spans="1:8" x14ac:dyDescent="0.3">
      <c r="A19" s="3" t="s">
        <v>1015</v>
      </c>
      <c r="B19" s="3" t="s">
        <v>1044</v>
      </c>
      <c r="C19" s="3" t="s">
        <v>1359</v>
      </c>
      <c r="D19" s="9">
        <f>COUNTIF(personell!$P$2:$P$413,A19)</f>
        <v>2</v>
      </c>
      <c r="E19" s="9">
        <v>1</v>
      </c>
      <c r="F19" s="9">
        <f t="shared" si="0"/>
        <v>2</v>
      </c>
      <c r="H19" s="9">
        <v>3</v>
      </c>
    </row>
    <row r="20" spans="1:8" x14ac:dyDescent="0.3">
      <c r="A20" s="3" t="s">
        <v>1016</v>
      </c>
      <c r="B20" s="3" t="s">
        <v>1044</v>
      </c>
      <c r="C20" s="3" t="s">
        <v>1360</v>
      </c>
      <c r="D20" s="9">
        <f>COUNTIF(personell!$P$2:$P$413,A20)</f>
        <v>3</v>
      </c>
      <c r="E20" s="9">
        <v>1</v>
      </c>
      <c r="F20" s="9">
        <f t="shared" si="0"/>
        <v>3</v>
      </c>
      <c r="G20" s="11">
        <f>SUM(F17:F20)</f>
        <v>8</v>
      </c>
      <c r="H20" s="9">
        <v>4</v>
      </c>
    </row>
    <row r="21" spans="1:8" x14ac:dyDescent="0.3">
      <c r="A21" s="3" t="s">
        <v>1017</v>
      </c>
      <c r="B21" s="3" t="s">
        <v>1335</v>
      </c>
      <c r="C21" s="3" t="s">
        <v>1361</v>
      </c>
      <c r="D21" s="9">
        <f>COUNTIF(personell!$P$2:$P$413,A21)</f>
        <v>1</v>
      </c>
      <c r="E21" s="9">
        <v>1</v>
      </c>
      <c r="F21" s="9">
        <f t="shared" si="0"/>
        <v>1</v>
      </c>
      <c r="H21" s="9">
        <v>5</v>
      </c>
    </row>
    <row r="22" spans="1:8" x14ac:dyDescent="0.3">
      <c r="A22" s="3" t="s">
        <v>1018</v>
      </c>
      <c r="B22" s="3" t="s">
        <v>1335</v>
      </c>
      <c r="C22" s="3" t="s">
        <v>1363</v>
      </c>
      <c r="D22" s="9">
        <f>COUNTIF(personell!$P$2:$P$413,A22)</f>
        <v>1</v>
      </c>
      <c r="E22" s="9">
        <v>1</v>
      </c>
      <c r="F22" s="9">
        <f t="shared" si="0"/>
        <v>1</v>
      </c>
      <c r="H22" s="9">
        <v>4</v>
      </c>
    </row>
    <row r="23" spans="1:8" x14ac:dyDescent="0.3">
      <c r="A23" s="3" t="s">
        <v>1019</v>
      </c>
      <c r="B23" s="3" t="s">
        <v>1335</v>
      </c>
      <c r="C23" s="3" t="s">
        <v>1362</v>
      </c>
      <c r="D23" s="9">
        <f>COUNTIF(personell!$P$2:$P$413,A23)</f>
        <v>6</v>
      </c>
      <c r="E23" s="9">
        <v>1</v>
      </c>
      <c r="F23" s="9">
        <f t="shared" si="0"/>
        <v>6</v>
      </c>
      <c r="H23" s="9">
        <v>3</v>
      </c>
    </row>
    <row r="24" spans="1:8" x14ac:dyDescent="0.3">
      <c r="A24" s="3" t="s">
        <v>1020</v>
      </c>
      <c r="B24" s="3" t="s">
        <v>1335</v>
      </c>
      <c r="C24" s="3" t="s">
        <v>1364</v>
      </c>
      <c r="D24" s="9">
        <f>COUNTIF(personell!$P$2:$P$413,A24)</f>
        <v>2</v>
      </c>
      <c r="E24" s="9">
        <v>1</v>
      </c>
      <c r="F24" s="9">
        <f t="shared" si="0"/>
        <v>2</v>
      </c>
      <c r="H24" s="9">
        <v>4</v>
      </c>
    </row>
    <row r="25" spans="1:8" x14ac:dyDescent="0.3">
      <c r="A25" s="3" t="s">
        <v>1021</v>
      </c>
      <c r="B25" s="3" t="s">
        <v>1335</v>
      </c>
      <c r="C25" s="3" t="s">
        <v>1365</v>
      </c>
      <c r="D25" s="9">
        <f>COUNTIF(personell!$P$2:$P$413,A25)</f>
        <v>13</v>
      </c>
      <c r="E25" s="9">
        <v>0.6</v>
      </c>
      <c r="F25" s="9">
        <f t="shared" si="0"/>
        <v>7.8</v>
      </c>
      <c r="H25" s="9">
        <v>3</v>
      </c>
    </row>
    <row r="26" spans="1:8" x14ac:dyDescent="0.3">
      <c r="A26" s="3" t="s">
        <v>1022</v>
      </c>
      <c r="B26" s="3" t="s">
        <v>1335</v>
      </c>
      <c r="C26" s="3" t="s">
        <v>1045</v>
      </c>
      <c r="D26" s="9">
        <f>COUNTIF(personell!$P$2:$P$413,A26)</f>
        <v>2</v>
      </c>
      <c r="E26" s="9">
        <v>1</v>
      </c>
      <c r="F26" s="9">
        <f t="shared" si="0"/>
        <v>2</v>
      </c>
      <c r="H26" s="9">
        <v>2</v>
      </c>
    </row>
    <row r="27" spans="1:8" x14ac:dyDescent="0.3">
      <c r="A27" s="3" t="s">
        <v>1023</v>
      </c>
      <c r="B27" s="3" t="s">
        <v>1403</v>
      </c>
      <c r="C27" s="3" t="s">
        <v>1366</v>
      </c>
      <c r="D27" s="9">
        <f>COUNTIF(personell!$P$2:$P$413,A27)</f>
        <v>3</v>
      </c>
      <c r="E27" s="9">
        <v>1</v>
      </c>
      <c r="F27" s="9">
        <f t="shared" si="0"/>
        <v>3</v>
      </c>
      <c r="G27" s="11">
        <f>SUM(F26:F27)</f>
        <v>5</v>
      </c>
      <c r="H27" s="9">
        <v>1</v>
      </c>
    </row>
    <row r="28" spans="1:8" x14ac:dyDescent="0.3">
      <c r="A28" s="3" t="s">
        <v>1024</v>
      </c>
      <c r="B28" s="3" t="s">
        <v>1046</v>
      </c>
      <c r="C28" s="3" t="s">
        <v>1367</v>
      </c>
      <c r="D28" s="9">
        <f>COUNTIF(personell!$P$2:$P$413,A28)</f>
        <v>1</v>
      </c>
      <c r="E28" s="9">
        <v>1</v>
      </c>
      <c r="F28" s="9">
        <f t="shared" si="0"/>
        <v>1</v>
      </c>
      <c r="H28" s="9">
        <v>3</v>
      </c>
    </row>
    <row r="29" spans="1:8" x14ac:dyDescent="0.3">
      <c r="A29" s="3" t="s">
        <v>1025</v>
      </c>
      <c r="B29" s="3" t="s">
        <v>1046</v>
      </c>
      <c r="C29" s="3" t="s">
        <v>1047</v>
      </c>
      <c r="D29" s="9">
        <f>COUNTIF(personell!$P$2:$P$413,A29)</f>
        <v>6</v>
      </c>
      <c r="E29" s="9">
        <v>0.6</v>
      </c>
      <c r="F29" s="9">
        <f t="shared" si="0"/>
        <v>3.5999999999999996</v>
      </c>
      <c r="G29" s="11">
        <f>SUM(F28:F29)</f>
        <v>4.5999999999999996</v>
      </c>
      <c r="H29" s="9">
        <v>2</v>
      </c>
    </row>
    <row r="30" spans="1:8" x14ac:dyDescent="0.3">
      <c r="A30" s="3" t="s">
        <v>1026</v>
      </c>
      <c r="B30" s="3" t="s">
        <v>1334</v>
      </c>
      <c r="C30" s="3" t="s">
        <v>1368</v>
      </c>
      <c r="D30" s="9">
        <f>COUNTIF(personell!$P$2:$P$413,A30)</f>
        <v>1</v>
      </c>
      <c r="E30" s="9">
        <v>1</v>
      </c>
      <c r="F30" s="9">
        <f t="shared" si="0"/>
        <v>1</v>
      </c>
      <c r="H30" s="9">
        <v>5</v>
      </c>
    </row>
    <row r="31" spans="1:8" x14ac:dyDescent="0.3">
      <c r="A31" s="3" t="s">
        <v>1027</v>
      </c>
      <c r="B31" s="3" t="s">
        <v>1334</v>
      </c>
      <c r="C31" s="3" t="s">
        <v>1369</v>
      </c>
      <c r="D31" s="9">
        <f>COUNTIF(personell!$P$2:$P$413,A31)</f>
        <v>9</v>
      </c>
      <c r="E31" s="9">
        <v>1</v>
      </c>
      <c r="F31" s="9">
        <f t="shared" si="0"/>
        <v>9</v>
      </c>
      <c r="H31" s="9">
        <v>2</v>
      </c>
    </row>
    <row r="32" spans="1:8" x14ac:dyDescent="0.3">
      <c r="A32" s="3" t="s">
        <v>1028</v>
      </c>
      <c r="B32" s="3" t="s">
        <v>1334</v>
      </c>
      <c r="C32" s="3" t="s">
        <v>1370</v>
      </c>
      <c r="D32" s="9">
        <f>COUNTIF(personell!$P$2:$P$413,A32)</f>
        <v>5</v>
      </c>
      <c r="E32" s="9">
        <v>1</v>
      </c>
      <c r="F32" s="9">
        <f t="shared" si="0"/>
        <v>5</v>
      </c>
      <c r="H32" s="9">
        <v>2</v>
      </c>
    </row>
    <row r="33" spans="1:8" x14ac:dyDescent="0.3">
      <c r="A33" s="3" t="s">
        <v>1029</v>
      </c>
      <c r="B33" s="3" t="s">
        <v>1334</v>
      </c>
      <c r="C33" s="3" t="s">
        <v>1371</v>
      </c>
      <c r="D33" s="9">
        <f>COUNTIF(personell!$P$2:$P$413,A33)</f>
        <v>9</v>
      </c>
      <c r="E33" s="9">
        <v>1</v>
      </c>
      <c r="F33" s="9">
        <f t="shared" si="0"/>
        <v>9</v>
      </c>
      <c r="G33" s="11">
        <f>SUM(F30:F33)</f>
        <v>24</v>
      </c>
      <c r="H33" s="9">
        <v>2</v>
      </c>
    </row>
    <row r="34" spans="1:8" x14ac:dyDescent="0.3">
      <c r="A34" s="3" t="s">
        <v>1030</v>
      </c>
      <c r="D34" s="9">
        <f>COUNTIF(personell!$P$2:$P$413,A34)</f>
        <v>0</v>
      </c>
      <c r="E34" s="9">
        <v>1</v>
      </c>
      <c r="F34" s="9">
        <f t="shared" ref="F34:F66" si="1">D34*E34</f>
        <v>0</v>
      </c>
      <c r="H34" s="9">
        <v>4</v>
      </c>
    </row>
    <row r="35" spans="1:8" x14ac:dyDescent="0.3">
      <c r="A35" s="3" t="s">
        <v>1031</v>
      </c>
      <c r="B35" s="3" t="s">
        <v>1404</v>
      </c>
      <c r="C35" s="3" t="s">
        <v>1372</v>
      </c>
      <c r="D35" s="9">
        <f>COUNTIF(personell!$P$2:$P$413,A35)</f>
        <v>2</v>
      </c>
      <c r="E35" s="9">
        <v>1</v>
      </c>
      <c r="F35" s="9">
        <f t="shared" si="1"/>
        <v>2</v>
      </c>
      <c r="H35" s="9">
        <v>2</v>
      </c>
    </row>
    <row r="36" spans="1:8" x14ac:dyDescent="0.3">
      <c r="A36" s="3" t="s">
        <v>1032</v>
      </c>
      <c r="B36" s="3" t="s">
        <v>1405</v>
      </c>
      <c r="C36" s="3" t="s">
        <v>1373</v>
      </c>
      <c r="D36" s="9">
        <f>COUNTIF(personell!$P$2:$P$413,A36)</f>
        <v>2</v>
      </c>
      <c r="E36" s="9">
        <v>1</v>
      </c>
      <c r="F36" s="9">
        <f t="shared" si="1"/>
        <v>2</v>
      </c>
      <c r="H36" s="9">
        <v>2</v>
      </c>
    </row>
    <row r="37" spans="1:8" x14ac:dyDescent="0.3">
      <c r="A37" s="3" t="s">
        <v>1033</v>
      </c>
      <c r="B37" s="3" t="s">
        <v>1405</v>
      </c>
      <c r="C37" s="3" t="s">
        <v>1374</v>
      </c>
      <c r="D37" s="9">
        <f>COUNTIF(personell!$P$2:$P$413,A37)</f>
        <v>4</v>
      </c>
      <c r="E37" s="9">
        <v>1</v>
      </c>
      <c r="F37" s="9">
        <f t="shared" si="1"/>
        <v>4</v>
      </c>
      <c r="G37" s="11">
        <f>SUM(F35:F37)</f>
        <v>8</v>
      </c>
      <c r="H37" s="9">
        <v>1</v>
      </c>
    </row>
    <row r="38" spans="1:8" x14ac:dyDescent="0.3">
      <c r="A38" s="3" t="s">
        <v>1034</v>
      </c>
      <c r="B38" s="3" t="s">
        <v>1278</v>
      </c>
      <c r="C38" s="3" t="s">
        <v>1072</v>
      </c>
      <c r="D38" s="9">
        <f>COUNTIF(personell!$P$2:$P$413,A38)</f>
        <v>1</v>
      </c>
      <c r="E38" s="9">
        <v>1</v>
      </c>
      <c r="F38" s="9">
        <f t="shared" si="1"/>
        <v>1</v>
      </c>
      <c r="H38" s="9">
        <v>4</v>
      </c>
    </row>
    <row r="39" spans="1:8" x14ac:dyDescent="0.3">
      <c r="A39" s="3" t="s">
        <v>1035</v>
      </c>
      <c r="B39" s="3" t="s">
        <v>1278</v>
      </c>
      <c r="C39" s="3" t="s">
        <v>1375</v>
      </c>
      <c r="D39" s="9">
        <f>COUNTIF(personell!$P$2:$P$413,A39)</f>
        <v>2</v>
      </c>
      <c r="E39" s="9">
        <v>1</v>
      </c>
      <c r="F39" s="9">
        <f t="shared" si="1"/>
        <v>2</v>
      </c>
      <c r="H39" s="9">
        <v>3</v>
      </c>
    </row>
    <row r="40" spans="1:8" x14ac:dyDescent="0.3">
      <c r="A40" s="3" t="s">
        <v>1036</v>
      </c>
      <c r="B40" s="3" t="s">
        <v>1278</v>
      </c>
      <c r="C40" s="3" t="s">
        <v>1048</v>
      </c>
      <c r="D40" s="9">
        <f>COUNTIF(personell!$P$2:$P$413,A40)</f>
        <v>1</v>
      </c>
      <c r="E40" s="9">
        <v>1</v>
      </c>
      <c r="F40" s="9">
        <f t="shared" si="1"/>
        <v>1</v>
      </c>
      <c r="H40" s="9">
        <v>3</v>
      </c>
    </row>
    <row r="41" spans="1:8" x14ac:dyDescent="0.3">
      <c r="A41" s="3" t="s">
        <v>1037</v>
      </c>
      <c r="B41" s="3" t="s">
        <v>1278</v>
      </c>
      <c r="C41" s="3" t="s">
        <v>1376</v>
      </c>
      <c r="D41" s="9">
        <f>COUNTIF(personell!$P$2:$P$413,A41)</f>
        <v>1</v>
      </c>
      <c r="E41" s="9">
        <v>1</v>
      </c>
      <c r="F41" s="9">
        <f t="shared" si="1"/>
        <v>1</v>
      </c>
      <c r="H41" s="9">
        <v>3</v>
      </c>
    </row>
    <row r="42" spans="1:8" x14ac:dyDescent="0.3">
      <c r="A42" s="3" t="s">
        <v>1038</v>
      </c>
      <c r="B42" s="3" t="s">
        <v>1278</v>
      </c>
      <c r="C42" s="3" t="s">
        <v>1377</v>
      </c>
      <c r="D42" s="9">
        <f>COUNTIF(personell!$P$2:$P$413,A42)</f>
        <v>1</v>
      </c>
      <c r="E42" s="9">
        <v>1</v>
      </c>
      <c r="F42" s="9">
        <f t="shared" si="1"/>
        <v>1</v>
      </c>
      <c r="H42" s="9">
        <v>2</v>
      </c>
    </row>
    <row r="43" spans="1:8" x14ac:dyDescent="0.3">
      <c r="A43" s="3" t="s">
        <v>1039</v>
      </c>
      <c r="B43" s="3" t="s">
        <v>1278</v>
      </c>
      <c r="C43" s="3" t="s">
        <v>1378</v>
      </c>
      <c r="D43" s="9">
        <f>COUNTIF(personell!$P$2:$P$413,A43)</f>
        <v>4</v>
      </c>
      <c r="E43" s="9">
        <v>0.6</v>
      </c>
      <c r="F43" s="9">
        <f t="shared" si="1"/>
        <v>2.4</v>
      </c>
      <c r="G43" s="11">
        <f>SUM(F38:F43)</f>
        <v>8.4</v>
      </c>
      <c r="H43" s="9">
        <v>2</v>
      </c>
    </row>
    <row r="44" spans="1:8" x14ac:dyDescent="0.3">
      <c r="A44" s="3" t="s">
        <v>1049</v>
      </c>
      <c r="B44" s="3" t="s">
        <v>1343</v>
      </c>
      <c r="C44" s="3" t="s">
        <v>1379</v>
      </c>
      <c r="D44" s="9">
        <f>COUNTIF(personell!$P$2:$P$413,A44)</f>
        <v>1</v>
      </c>
      <c r="E44" s="9">
        <v>1</v>
      </c>
      <c r="F44" s="9">
        <f t="shared" si="1"/>
        <v>1</v>
      </c>
      <c r="G44" s="11">
        <f>SUM(F44:F44)</f>
        <v>1</v>
      </c>
      <c r="H44" s="9">
        <v>5</v>
      </c>
    </row>
    <row r="45" spans="1:8" x14ac:dyDescent="0.3">
      <c r="A45" s="3" t="s">
        <v>1050</v>
      </c>
      <c r="B45" s="3" t="s">
        <v>1061</v>
      </c>
      <c r="C45" s="3" t="s">
        <v>1380</v>
      </c>
      <c r="D45" s="9">
        <f>COUNTIF(personell!$P$2:$P$413,A45)</f>
        <v>4</v>
      </c>
      <c r="E45" s="9">
        <v>1</v>
      </c>
      <c r="F45" s="9">
        <f t="shared" si="1"/>
        <v>4</v>
      </c>
      <c r="H45" s="9">
        <v>4</v>
      </c>
    </row>
    <row r="46" spans="1:8" x14ac:dyDescent="0.3">
      <c r="A46" s="3" t="s">
        <v>1051</v>
      </c>
      <c r="B46" s="3" t="s">
        <v>1061</v>
      </c>
      <c r="C46" s="3" t="s">
        <v>1045</v>
      </c>
      <c r="D46" s="9">
        <f>COUNTIF(personell!$P$2:$P$413,A46)</f>
        <v>7</v>
      </c>
      <c r="E46" s="9">
        <v>1</v>
      </c>
      <c r="F46" s="9">
        <f t="shared" si="1"/>
        <v>7</v>
      </c>
      <c r="G46" s="11">
        <f>SUM(F45:F46)</f>
        <v>11</v>
      </c>
      <c r="H46" s="9">
        <v>3</v>
      </c>
    </row>
    <row r="47" spans="1:8" x14ac:dyDescent="0.3">
      <c r="A47" s="3" t="s">
        <v>1052</v>
      </c>
      <c r="B47" s="3" t="s">
        <v>1406</v>
      </c>
      <c r="C47" s="3" t="s">
        <v>1381</v>
      </c>
      <c r="D47" s="9">
        <f>COUNTIF(personell!$P$2:$P$413,A47)</f>
        <v>19</v>
      </c>
      <c r="E47" s="9">
        <v>1.00064</v>
      </c>
      <c r="F47" s="9">
        <f t="shared" si="1"/>
        <v>19.012159999999998</v>
      </c>
      <c r="H47" s="9">
        <v>3</v>
      </c>
    </row>
    <row r="48" spans="1:8" x14ac:dyDescent="0.3">
      <c r="A48" s="3" t="s">
        <v>1053</v>
      </c>
      <c r="B48" s="3" t="s">
        <v>1406</v>
      </c>
      <c r="C48" s="3" t="s">
        <v>1382</v>
      </c>
      <c r="D48" s="9">
        <f>COUNTIF(personell!$P$2:$P$413,A48)</f>
        <v>99</v>
      </c>
      <c r="E48" s="9">
        <v>1.00064</v>
      </c>
      <c r="F48" s="9">
        <f t="shared" si="1"/>
        <v>99.063360000000003</v>
      </c>
      <c r="H48" s="9">
        <v>2</v>
      </c>
    </row>
    <row r="49" spans="1:8" x14ac:dyDescent="0.3">
      <c r="A49" s="3" t="s">
        <v>1054</v>
      </c>
      <c r="B49" s="3" t="s">
        <v>1406</v>
      </c>
      <c r="C49" s="3" t="s">
        <v>1383</v>
      </c>
      <c r="D49" s="9">
        <f>COUNTIF(personell!$P$2:$P$413,A49)</f>
        <v>43</v>
      </c>
      <c r="E49" s="9">
        <v>1.00064</v>
      </c>
      <c r="F49" s="9">
        <f t="shared" si="1"/>
        <v>43.027519999999996</v>
      </c>
      <c r="G49" s="11">
        <f>SUM(F47:F49)</f>
        <v>161.10303999999999</v>
      </c>
      <c r="H49" s="9">
        <v>1</v>
      </c>
    </row>
    <row r="50" spans="1:8" x14ac:dyDescent="0.3">
      <c r="A50" s="3" t="s">
        <v>1055</v>
      </c>
      <c r="B50" s="3" t="s">
        <v>1404</v>
      </c>
      <c r="C50" s="3" t="s">
        <v>1384</v>
      </c>
      <c r="D50" s="9">
        <f>COUNTIF(personell!$P$2:$P$413,A50)</f>
        <v>2</v>
      </c>
      <c r="E50" s="9">
        <v>1</v>
      </c>
      <c r="F50" s="9">
        <f t="shared" si="1"/>
        <v>2</v>
      </c>
      <c r="H50" s="9">
        <v>4</v>
      </c>
    </row>
    <row r="51" spans="1:8" x14ac:dyDescent="0.3">
      <c r="A51" s="3" t="s">
        <v>1056</v>
      </c>
      <c r="B51" s="3" t="s">
        <v>1404</v>
      </c>
      <c r="C51" s="3" t="s">
        <v>1385</v>
      </c>
      <c r="D51" s="9">
        <f>COUNTIF(personell!$P$2:$P$413,A51)</f>
        <v>5</v>
      </c>
      <c r="E51" s="9">
        <v>1</v>
      </c>
      <c r="F51" s="9">
        <f t="shared" si="1"/>
        <v>5</v>
      </c>
      <c r="H51" s="9">
        <v>3</v>
      </c>
    </row>
    <row r="52" spans="1:8" x14ac:dyDescent="0.3">
      <c r="A52" s="3" t="s">
        <v>1057</v>
      </c>
      <c r="B52" s="3" t="s">
        <v>1404</v>
      </c>
      <c r="C52" s="3" t="s">
        <v>1386</v>
      </c>
      <c r="D52" s="9">
        <f>COUNTIF(personell!$P$2:$P$413,A52)</f>
        <v>16</v>
      </c>
      <c r="E52" s="9">
        <v>1</v>
      </c>
      <c r="F52" s="9">
        <f t="shared" si="1"/>
        <v>16</v>
      </c>
      <c r="H52" s="9">
        <v>2</v>
      </c>
    </row>
    <row r="53" spans="1:8" x14ac:dyDescent="0.3">
      <c r="A53" s="3" t="s">
        <v>1058</v>
      </c>
      <c r="B53" s="3" t="s">
        <v>1404</v>
      </c>
      <c r="C53" s="3" t="s">
        <v>1387</v>
      </c>
      <c r="D53" s="9">
        <f>COUNTIF(personell!$P$2:$P$413,A53)</f>
        <v>1</v>
      </c>
      <c r="E53" s="9">
        <v>1</v>
      </c>
      <c r="F53" s="9">
        <f t="shared" si="1"/>
        <v>1</v>
      </c>
      <c r="H53" s="9">
        <v>2</v>
      </c>
    </row>
    <row r="54" spans="1:8" x14ac:dyDescent="0.3">
      <c r="A54" s="3" t="s">
        <v>1059</v>
      </c>
      <c r="B54" s="3" t="s">
        <v>1404</v>
      </c>
      <c r="C54" s="3" t="s">
        <v>1388</v>
      </c>
      <c r="D54" s="9">
        <f>COUNTIF(personell!$P$2:$P$413,A54)</f>
        <v>5</v>
      </c>
      <c r="E54" s="9">
        <v>1</v>
      </c>
      <c r="F54" s="9">
        <f t="shared" si="1"/>
        <v>5</v>
      </c>
      <c r="H54" s="9">
        <v>1</v>
      </c>
    </row>
    <row r="55" spans="1:8" x14ac:dyDescent="0.3">
      <c r="A55" s="3" t="s">
        <v>1060</v>
      </c>
      <c r="B55" s="3" t="s">
        <v>1404</v>
      </c>
      <c r="C55" s="3" t="s">
        <v>1389</v>
      </c>
      <c r="D55" s="9">
        <f>COUNTIF(personell!$P$2:$P$413,A55)</f>
        <v>27</v>
      </c>
      <c r="E55" s="9">
        <v>1</v>
      </c>
      <c r="F55" s="9">
        <f t="shared" si="1"/>
        <v>27</v>
      </c>
      <c r="G55" s="11">
        <f>SUM(F50:F55)</f>
        <v>56</v>
      </c>
      <c r="H55" s="9">
        <v>1</v>
      </c>
    </row>
    <row r="56" spans="1:8" x14ac:dyDescent="0.3">
      <c r="A56" s="3" t="s">
        <v>1062</v>
      </c>
      <c r="B56" s="3" t="s">
        <v>1343</v>
      </c>
      <c r="C56" s="3" t="s">
        <v>1390</v>
      </c>
      <c r="D56" s="9">
        <f>COUNTIF(personell!$P$2:$P$413,A56)</f>
        <v>1</v>
      </c>
      <c r="E56" s="9">
        <v>1</v>
      </c>
      <c r="F56" s="9">
        <f t="shared" si="1"/>
        <v>1</v>
      </c>
      <c r="G56" s="11">
        <f>SUM(F56:F56)</f>
        <v>1</v>
      </c>
      <c r="H56" s="9">
        <v>5</v>
      </c>
    </row>
    <row r="57" spans="1:8" x14ac:dyDescent="0.3">
      <c r="A57" s="3" t="s">
        <v>1063</v>
      </c>
      <c r="B57" s="3" t="s">
        <v>1405</v>
      </c>
      <c r="C57" s="3" t="s">
        <v>1391</v>
      </c>
      <c r="D57" s="29">
        <f>COUNTIF(personell!$P$2:$P$413,A57)</f>
        <v>2</v>
      </c>
      <c r="E57" s="9">
        <v>1</v>
      </c>
      <c r="F57" s="9">
        <f t="shared" si="1"/>
        <v>2</v>
      </c>
      <c r="H57" s="9">
        <v>3</v>
      </c>
    </row>
    <row r="58" spans="1:8" x14ac:dyDescent="0.3">
      <c r="A58" s="3" t="s">
        <v>1064</v>
      </c>
      <c r="B58" s="3" t="s">
        <v>1405</v>
      </c>
      <c r="C58" s="3" t="s">
        <v>1392</v>
      </c>
      <c r="D58" s="29">
        <f>COUNTIF(personell!$P$2:$P$413,A58)</f>
        <v>4</v>
      </c>
      <c r="E58" s="9">
        <v>1</v>
      </c>
      <c r="F58" s="9">
        <f t="shared" si="1"/>
        <v>4</v>
      </c>
      <c r="G58" s="11">
        <f>SUM(F57:F58)</f>
        <v>6</v>
      </c>
      <c r="H58" s="9">
        <v>2</v>
      </c>
    </row>
    <row r="59" spans="1:8" x14ac:dyDescent="0.3">
      <c r="A59" s="3" t="s">
        <v>1065</v>
      </c>
      <c r="B59" s="3" t="s">
        <v>1405</v>
      </c>
      <c r="C59" s="3" t="s">
        <v>1393</v>
      </c>
      <c r="D59" s="29">
        <f>COUNTIF(personell!$P$2:$P$413,A59)</f>
        <v>2</v>
      </c>
      <c r="E59" s="9">
        <v>1</v>
      </c>
      <c r="F59" s="9">
        <f t="shared" si="1"/>
        <v>2</v>
      </c>
      <c r="H59" s="9">
        <v>2</v>
      </c>
    </row>
    <row r="60" spans="1:8" x14ac:dyDescent="0.3">
      <c r="A60" s="3" t="s">
        <v>1066</v>
      </c>
      <c r="B60" s="3" t="s">
        <v>1405</v>
      </c>
      <c r="C60" s="3" t="s">
        <v>1394</v>
      </c>
      <c r="D60" s="29">
        <f>COUNTIF(personell!$P$2:$P$413,A60)</f>
        <v>2</v>
      </c>
      <c r="E60" s="9">
        <v>1</v>
      </c>
      <c r="F60" s="9">
        <f t="shared" si="1"/>
        <v>2</v>
      </c>
      <c r="H60" s="9">
        <v>2</v>
      </c>
    </row>
    <row r="61" spans="1:8" x14ac:dyDescent="0.3">
      <c r="A61" s="3" t="s">
        <v>1067</v>
      </c>
      <c r="B61" s="3" t="s">
        <v>1405</v>
      </c>
      <c r="C61" s="58" t="s">
        <v>1395</v>
      </c>
      <c r="D61" s="29">
        <f>COUNTIF(personell!$P$2:$P$413,A61)</f>
        <v>2</v>
      </c>
      <c r="E61" s="9">
        <v>1</v>
      </c>
      <c r="F61" s="9">
        <f t="shared" si="1"/>
        <v>2</v>
      </c>
      <c r="G61" s="11">
        <f>SUM(F59:F61)</f>
        <v>6</v>
      </c>
      <c r="H61" s="9">
        <v>1</v>
      </c>
    </row>
    <row r="62" spans="1:8" x14ac:dyDescent="0.3">
      <c r="A62" s="3" t="s">
        <v>1068</v>
      </c>
      <c r="B62" s="3" t="s">
        <v>1407</v>
      </c>
      <c r="C62" s="3" t="s">
        <v>1396</v>
      </c>
      <c r="D62" s="9">
        <f>COUNTIF(personell!$P$2:$P$413,A62)</f>
        <v>2</v>
      </c>
      <c r="E62" s="9">
        <v>1</v>
      </c>
      <c r="F62" s="9">
        <f t="shared" si="1"/>
        <v>2</v>
      </c>
      <c r="H62" s="9">
        <v>3</v>
      </c>
    </row>
    <row r="63" spans="1:8" x14ac:dyDescent="0.3">
      <c r="A63" s="3" t="s">
        <v>1069</v>
      </c>
      <c r="B63" s="3" t="s">
        <v>1041</v>
      </c>
      <c r="C63" s="3" t="s">
        <v>1397</v>
      </c>
      <c r="D63" s="29">
        <f>COUNTIF(personell!$P$2:$P$413,A63)</f>
        <v>1</v>
      </c>
      <c r="E63" s="9">
        <v>1</v>
      </c>
      <c r="F63" s="9">
        <f t="shared" si="1"/>
        <v>1</v>
      </c>
      <c r="H63" s="9">
        <v>3</v>
      </c>
    </row>
    <row r="64" spans="1:8" x14ac:dyDescent="0.3">
      <c r="A64" s="3" t="s">
        <v>1070</v>
      </c>
      <c r="B64" s="3" t="s">
        <v>1408</v>
      </c>
      <c r="C64" s="3" t="s">
        <v>1398</v>
      </c>
      <c r="D64" s="29">
        <f>COUNTIF(personell!$P$2:$P$413,A64)</f>
        <v>11</v>
      </c>
      <c r="E64" s="9">
        <v>1</v>
      </c>
      <c r="F64" s="9">
        <f t="shared" si="1"/>
        <v>11</v>
      </c>
      <c r="G64" s="11">
        <f>SUM(F62:F64)</f>
        <v>14</v>
      </c>
      <c r="H64" s="9">
        <v>2</v>
      </c>
    </row>
    <row r="65" spans="1:8" x14ac:dyDescent="0.3">
      <c r="A65" s="3" t="s">
        <v>1078</v>
      </c>
      <c r="B65" s="3" t="s">
        <v>1409</v>
      </c>
      <c r="C65" s="3" t="s">
        <v>1080</v>
      </c>
      <c r="D65" s="9">
        <f>COUNTIF(personell!$P$2:$P$413,A65)</f>
        <v>10</v>
      </c>
      <c r="E65" s="9">
        <v>0.8</v>
      </c>
      <c r="F65" s="9">
        <f t="shared" si="1"/>
        <v>8</v>
      </c>
      <c r="H65" s="9">
        <v>2</v>
      </c>
    </row>
    <row r="66" spans="1:8" x14ac:dyDescent="0.3">
      <c r="A66" s="3" t="s">
        <v>1079</v>
      </c>
      <c r="B66" s="3" t="s">
        <v>1409</v>
      </c>
      <c r="C66" s="3" t="s">
        <v>1399</v>
      </c>
      <c r="D66" s="9">
        <f>COUNTIF(personell!$P$2:$P$413,A66)</f>
        <v>2</v>
      </c>
      <c r="E66" s="9">
        <v>1</v>
      </c>
      <c r="F66" s="9">
        <f t="shared" si="1"/>
        <v>2</v>
      </c>
      <c r="H66" s="9">
        <v>3</v>
      </c>
    </row>
    <row r="67" spans="1:8" x14ac:dyDescent="0.3">
      <c r="A67" s="3" t="s">
        <v>1087</v>
      </c>
      <c r="B67" s="3" t="s">
        <v>1410</v>
      </c>
      <c r="C67" s="3" t="s">
        <v>1400</v>
      </c>
      <c r="D67" s="9">
        <f>COUNTIF(personell!$P$2:$P$413,A67)</f>
        <v>1</v>
      </c>
      <c r="E67" s="9">
        <v>0.8</v>
      </c>
      <c r="F67" s="9">
        <f t="shared" ref="F67:F68" si="2">D67*E67</f>
        <v>0.8</v>
      </c>
      <c r="H67" s="9">
        <v>3</v>
      </c>
    </row>
    <row r="68" spans="1:8" x14ac:dyDescent="0.3">
      <c r="A68" s="3" t="s">
        <v>1088</v>
      </c>
      <c r="B68" s="3" t="s">
        <v>1410</v>
      </c>
      <c r="C68" s="3" t="s">
        <v>1401</v>
      </c>
      <c r="D68" s="9">
        <f>COUNTIF(personell!$P$2:$P$413,A68)</f>
        <v>3</v>
      </c>
      <c r="E68" s="9">
        <v>1</v>
      </c>
      <c r="F68" s="9">
        <f t="shared" si="2"/>
        <v>3</v>
      </c>
      <c r="H68" s="9">
        <v>2</v>
      </c>
    </row>
    <row r="69" spans="1:8" x14ac:dyDescent="0.3">
      <c r="A69" s="3" t="s">
        <v>1287</v>
      </c>
      <c r="B69" s="3" t="s">
        <v>1405</v>
      </c>
      <c r="C69" s="3" t="s">
        <v>1402</v>
      </c>
      <c r="D69" s="9">
        <f>COUNTIF(personell!$P$2:$P$413,A69)</f>
        <v>1</v>
      </c>
      <c r="E69" s="9">
        <v>1</v>
      </c>
      <c r="F69" s="9">
        <f t="shared" ref="F69" si="3">D69*E69</f>
        <v>1</v>
      </c>
      <c r="H69" s="9">
        <v>4</v>
      </c>
    </row>
    <row r="71" spans="1:8" x14ac:dyDescent="0.3">
      <c r="A71" s="3" t="s">
        <v>1071</v>
      </c>
      <c r="D71" s="9">
        <f>SUM(D2:D68)</f>
        <v>411</v>
      </c>
      <c r="F71" s="9">
        <f>SUM(F2:F68)</f>
        <v>392.70303999999999</v>
      </c>
    </row>
  </sheetData>
  <sortState ref="A2:H64">
    <sortCondition ref="A2:A64"/>
  </sortState>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workbookViewId="0">
      <selection activeCell="J21" sqref="J21"/>
    </sheetView>
  </sheetViews>
  <sheetFormatPr defaultRowHeight="14.4" x14ac:dyDescent="0.3"/>
  <sheetData>
    <row r="1" spans="1:6" x14ac:dyDescent="0.3">
      <c r="A1">
        <v>0</v>
      </c>
      <c r="B1">
        <v>1678.93</v>
      </c>
      <c r="C1">
        <v>1721.78</v>
      </c>
      <c r="D1">
        <v>1764.57</v>
      </c>
      <c r="E1">
        <v>1807.86</v>
      </c>
      <c r="F1">
        <v>1958.82</v>
      </c>
    </row>
    <row r="2" spans="1:6" x14ac:dyDescent="0.3">
      <c r="A2">
        <v>1</v>
      </c>
      <c r="B2">
        <v>1708.89</v>
      </c>
      <c r="C2">
        <v>1756.01</v>
      </c>
      <c r="D2">
        <v>1803.48</v>
      </c>
      <c r="E2">
        <v>1851.92</v>
      </c>
      <c r="F2">
        <v>2068.4299999999998</v>
      </c>
    </row>
    <row r="3" spans="1:6" x14ac:dyDescent="0.3">
      <c r="A3">
        <v>2</v>
      </c>
      <c r="B3">
        <v>1749.17</v>
      </c>
      <c r="C3">
        <v>1790.39</v>
      </c>
      <c r="D3">
        <v>1842.82</v>
      </c>
      <c r="E3">
        <v>1899.07</v>
      </c>
      <c r="F3">
        <v>2180.86</v>
      </c>
    </row>
    <row r="4" spans="1:6" x14ac:dyDescent="0.3">
      <c r="A4">
        <v>3</v>
      </c>
      <c r="B4">
        <v>1768.86</v>
      </c>
      <c r="C4">
        <v>1825.35</v>
      </c>
      <c r="D4">
        <v>1884.68</v>
      </c>
      <c r="E4">
        <v>1949.39</v>
      </c>
      <c r="F4">
        <v>2402.63</v>
      </c>
    </row>
    <row r="5" spans="1:6" x14ac:dyDescent="0.3">
      <c r="A5">
        <v>4</v>
      </c>
      <c r="B5">
        <v>1798.96</v>
      </c>
      <c r="C5">
        <v>1861.13</v>
      </c>
      <c r="D5">
        <v>1928.99</v>
      </c>
      <c r="E5">
        <v>2003.11</v>
      </c>
      <c r="F5">
        <v>2513.83</v>
      </c>
    </row>
    <row r="6" spans="1:6" x14ac:dyDescent="0.3">
      <c r="A6">
        <v>5</v>
      </c>
      <c r="B6">
        <v>1829.7</v>
      </c>
      <c r="C6">
        <v>1899.07</v>
      </c>
      <c r="D6">
        <v>1975.67</v>
      </c>
      <c r="E6">
        <v>2058.04</v>
      </c>
      <c r="F6">
        <v>2624.85</v>
      </c>
    </row>
    <row r="7" spans="1:6" x14ac:dyDescent="0.3">
      <c r="A7">
        <v>6</v>
      </c>
      <c r="B7">
        <v>1861.13</v>
      </c>
      <c r="C7">
        <v>1939.17</v>
      </c>
      <c r="D7">
        <v>2025.09</v>
      </c>
      <c r="E7">
        <v>2113</v>
      </c>
      <c r="F7">
        <v>2735.88</v>
      </c>
    </row>
    <row r="8" spans="1:6" x14ac:dyDescent="0.3">
      <c r="A8">
        <v>7</v>
      </c>
      <c r="B8">
        <v>1861.13</v>
      </c>
      <c r="C8">
        <v>1939.17</v>
      </c>
      <c r="D8">
        <v>2074.52</v>
      </c>
      <c r="E8">
        <v>2168.02</v>
      </c>
      <c r="F8">
        <v>2847.26</v>
      </c>
    </row>
    <row r="9" spans="1:6" x14ac:dyDescent="0.3">
      <c r="A9">
        <v>8</v>
      </c>
      <c r="B9">
        <v>1861.13</v>
      </c>
      <c r="C9">
        <v>1939.17</v>
      </c>
      <c r="D9">
        <v>2124.06</v>
      </c>
      <c r="E9">
        <v>2222.98</v>
      </c>
      <c r="F9">
        <v>2958.29</v>
      </c>
    </row>
    <row r="10" spans="1:6" x14ac:dyDescent="0.3">
      <c r="A10">
        <v>9</v>
      </c>
      <c r="B10">
        <v>1861.13</v>
      </c>
      <c r="C10">
        <v>1939.17</v>
      </c>
      <c r="D10">
        <v>2124.06</v>
      </c>
      <c r="E10">
        <v>2277.9499999999998</v>
      </c>
      <c r="F10">
        <v>3114.56</v>
      </c>
    </row>
    <row r="12" spans="1:6" x14ac:dyDescent="0.3">
      <c r="C12">
        <f t="shared" ref="C12:E12" si="0">C6-C5</f>
        <v>37.939999999999827</v>
      </c>
      <c r="D12">
        <f t="shared" si="0"/>
        <v>46.680000000000064</v>
      </c>
      <c r="E12">
        <f t="shared" si="0"/>
        <v>54.930000000000064</v>
      </c>
      <c r="F12">
        <f>F6-F5</f>
        <v>111.01999999999998</v>
      </c>
    </row>
    <row r="13" spans="1:6" x14ac:dyDescent="0.3">
      <c r="D13">
        <f t="shared" ref="D13:E13" si="1">D12-C12</f>
        <v>8.7400000000002365</v>
      </c>
      <c r="E13">
        <f t="shared" si="1"/>
        <v>8.25</v>
      </c>
      <c r="F13">
        <f>F12-E12</f>
        <v>56.089999999999918</v>
      </c>
    </row>
  </sheetData>
  <pageMargins left="0.7" right="0.7" top="0.75" bottom="0.75" header="0.3" footer="0.3"/>
  <pageSetup paperSize="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
  <sheetViews>
    <sheetView workbookViewId="0">
      <selection activeCell="C29" sqref="C29"/>
    </sheetView>
  </sheetViews>
  <sheetFormatPr defaultRowHeight="14.4" x14ac:dyDescent="0.3"/>
  <cols>
    <col min="1" max="2" width="30.88671875" customWidth="1"/>
  </cols>
  <sheetData>
    <row r="1" spans="1:4" x14ac:dyDescent="0.3">
      <c r="A1" t="s">
        <v>1411</v>
      </c>
      <c r="C1" s="27">
        <v>1.7000000000000001E-2</v>
      </c>
      <c r="D1" t="s">
        <v>1074</v>
      </c>
    </row>
    <row r="2" spans="1:4" x14ac:dyDescent="0.3">
      <c r="A2" t="s">
        <v>1412</v>
      </c>
      <c r="B2">
        <v>50</v>
      </c>
      <c r="C2" s="27">
        <v>2.24E-2</v>
      </c>
      <c r="D2" t="s">
        <v>1417</v>
      </c>
    </row>
    <row r="3" spans="1:4" x14ac:dyDescent="0.3">
      <c r="A3" t="s">
        <v>1413</v>
      </c>
      <c r="C3" s="27">
        <v>4.65E-2</v>
      </c>
    </row>
    <row r="4" spans="1:4" x14ac:dyDescent="0.3">
      <c r="A4" t="s">
        <v>1414</v>
      </c>
      <c r="C4" s="27">
        <v>5.4000000000000003E-3</v>
      </c>
      <c r="D4" t="s">
        <v>1416</v>
      </c>
    </row>
    <row r="5" spans="1:4" x14ac:dyDescent="0.3">
      <c r="A5" t="s">
        <v>1415</v>
      </c>
      <c r="C5" s="27">
        <v>5.4000000000000003E-3</v>
      </c>
    </row>
  </sheetData>
  <pageMargins left="0.7" right="0.7" top="0.75" bottom="0.75" header="0.3" footer="0.3"/>
  <pageSetup paperSize="9"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3"/>
  <sheetViews>
    <sheetView workbookViewId="0">
      <pane xSplit="1" ySplit="1" topLeftCell="B2" activePane="bottomRight" state="frozen"/>
      <selection pane="topRight" activeCell="B1" sqref="B1"/>
      <selection pane="bottomLeft" activeCell="A2" sqref="A2"/>
      <selection pane="bottomRight" activeCell="L78" sqref="L78"/>
    </sheetView>
  </sheetViews>
  <sheetFormatPr defaultRowHeight="14.4" x14ac:dyDescent="0.3"/>
  <cols>
    <col min="1" max="1" width="15.21875" style="3" customWidth="1"/>
    <col min="2" max="2" width="25.44140625" customWidth="1"/>
    <col min="3" max="4" width="14.5546875" customWidth="1"/>
    <col min="5" max="5" width="9.109375" style="1"/>
    <col min="6" max="6" width="12.5546875" style="1" customWidth="1"/>
    <col min="7" max="7" width="17" style="7" customWidth="1"/>
    <col min="8" max="8" width="14.77734375" style="7" customWidth="1"/>
  </cols>
  <sheetData>
    <row r="1" spans="1:8" s="20" customFormat="1" ht="37.799999999999997" customHeight="1" x14ac:dyDescent="0.3">
      <c r="A1" s="19" t="s">
        <v>1418</v>
      </c>
      <c r="B1" s="20" t="s">
        <v>1303</v>
      </c>
      <c r="C1" s="20" t="s">
        <v>1304</v>
      </c>
      <c r="D1" s="20" t="s">
        <v>1305</v>
      </c>
      <c r="E1" s="20" t="s">
        <v>1306</v>
      </c>
      <c r="F1" s="20" t="s">
        <v>1307</v>
      </c>
      <c r="G1" s="56" t="s">
        <v>1308</v>
      </c>
      <c r="H1" s="56" t="s">
        <v>1419</v>
      </c>
    </row>
    <row r="2" spans="1:8" x14ac:dyDescent="0.3">
      <c r="A2" s="2" t="s">
        <v>1181</v>
      </c>
      <c r="B2" t="s">
        <v>861</v>
      </c>
      <c r="D2" t="s">
        <v>1182</v>
      </c>
      <c r="E2" s="1" t="s">
        <v>410</v>
      </c>
      <c r="F2" s="1" t="s">
        <v>465</v>
      </c>
      <c r="G2" s="7">
        <v>19447</v>
      </c>
      <c r="H2" s="7">
        <v>39409</v>
      </c>
    </row>
    <row r="3" spans="1:8" x14ac:dyDescent="0.3">
      <c r="A3" s="2" t="s">
        <v>1179</v>
      </c>
      <c r="B3" t="s">
        <v>861</v>
      </c>
      <c r="D3" t="s">
        <v>1180</v>
      </c>
      <c r="E3" s="1" t="s">
        <v>410</v>
      </c>
      <c r="F3" s="1" t="s">
        <v>465</v>
      </c>
      <c r="G3" s="7">
        <v>19860</v>
      </c>
      <c r="H3" s="7">
        <v>39660</v>
      </c>
    </row>
    <row r="4" spans="1:8" x14ac:dyDescent="0.3">
      <c r="A4" s="2" t="s">
        <v>1148</v>
      </c>
      <c r="B4" t="s">
        <v>898</v>
      </c>
      <c r="D4" t="s">
        <v>1149</v>
      </c>
      <c r="E4" s="1" t="s">
        <v>410</v>
      </c>
      <c r="F4" s="1" t="s">
        <v>465</v>
      </c>
      <c r="G4" s="7">
        <v>19918</v>
      </c>
      <c r="H4" s="7">
        <v>39255</v>
      </c>
    </row>
    <row r="5" spans="1:8" x14ac:dyDescent="0.3">
      <c r="A5" s="2" t="s">
        <v>1200</v>
      </c>
      <c r="B5" t="s">
        <v>868</v>
      </c>
      <c r="D5" t="s">
        <v>442</v>
      </c>
      <c r="E5" s="1" t="s">
        <v>410</v>
      </c>
      <c r="F5" s="1" t="s">
        <v>465</v>
      </c>
      <c r="G5" s="7">
        <v>20016</v>
      </c>
      <c r="H5" s="7">
        <v>39793</v>
      </c>
    </row>
    <row r="6" spans="1:8" x14ac:dyDescent="0.3">
      <c r="A6" s="2" t="s">
        <v>1108</v>
      </c>
      <c r="B6" t="s">
        <v>1109</v>
      </c>
      <c r="D6" t="s">
        <v>1110</v>
      </c>
      <c r="E6" s="1" t="s">
        <v>410</v>
      </c>
      <c r="F6" s="1" t="s">
        <v>465</v>
      </c>
      <c r="G6" s="7">
        <v>20145</v>
      </c>
      <c r="H6" s="7">
        <v>39418</v>
      </c>
    </row>
    <row r="7" spans="1:8" x14ac:dyDescent="0.3">
      <c r="A7" s="2" t="s">
        <v>1098</v>
      </c>
      <c r="B7" t="s">
        <v>1099</v>
      </c>
      <c r="D7" t="s">
        <v>1100</v>
      </c>
      <c r="E7" s="1" t="s">
        <v>410</v>
      </c>
      <c r="F7" s="1" t="s">
        <v>465</v>
      </c>
      <c r="G7" s="7">
        <v>20603</v>
      </c>
      <c r="H7" s="7">
        <v>40216</v>
      </c>
    </row>
    <row r="8" spans="1:8" x14ac:dyDescent="0.3">
      <c r="A8" s="2" t="s">
        <v>1235</v>
      </c>
      <c r="B8" t="s">
        <v>1236</v>
      </c>
      <c r="D8" t="s">
        <v>1237</v>
      </c>
      <c r="E8" s="1" t="s">
        <v>410</v>
      </c>
      <c r="F8" s="1" t="s">
        <v>465</v>
      </c>
      <c r="G8" s="7">
        <v>20686</v>
      </c>
      <c r="H8" s="7">
        <v>39826</v>
      </c>
    </row>
    <row r="9" spans="1:8" x14ac:dyDescent="0.3">
      <c r="A9" s="2" t="s">
        <v>1241</v>
      </c>
      <c r="B9" t="s">
        <v>904</v>
      </c>
      <c r="D9" t="s">
        <v>509</v>
      </c>
      <c r="E9" s="1" t="s">
        <v>410</v>
      </c>
      <c r="F9" s="1" t="s">
        <v>465</v>
      </c>
      <c r="G9" s="7">
        <v>21200</v>
      </c>
      <c r="H9" s="7">
        <v>39722</v>
      </c>
    </row>
    <row r="10" spans="1:8" x14ac:dyDescent="0.3">
      <c r="A10" s="2" t="s">
        <v>1154</v>
      </c>
      <c r="B10" t="s">
        <v>760</v>
      </c>
      <c r="D10" t="s">
        <v>430</v>
      </c>
      <c r="E10" s="1" t="s">
        <v>410</v>
      </c>
      <c r="F10" s="1" t="s">
        <v>465</v>
      </c>
      <c r="G10" s="7">
        <v>21258</v>
      </c>
      <c r="H10" s="7">
        <v>39702</v>
      </c>
    </row>
    <row r="11" spans="1:8" x14ac:dyDescent="0.3">
      <c r="A11" s="2" t="s">
        <v>1251</v>
      </c>
      <c r="B11" t="s">
        <v>762</v>
      </c>
      <c r="D11" t="s">
        <v>1252</v>
      </c>
      <c r="E11" s="1" t="s">
        <v>410</v>
      </c>
      <c r="F11" s="1" t="s">
        <v>465</v>
      </c>
      <c r="G11" s="7">
        <v>21408</v>
      </c>
      <c r="H11" s="7">
        <v>40899</v>
      </c>
    </row>
    <row r="12" spans="1:8" x14ac:dyDescent="0.3">
      <c r="A12" s="2" t="s">
        <v>1144</v>
      </c>
      <c r="B12" t="s">
        <v>823</v>
      </c>
      <c r="D12" t="s">
        <v>1145</v>
      </c>
      <c r="E12" s="1" t="s">
        <v>410</v>
      </c>
      <c r="F12" s="1" t="s">
        <v>465</v>
      </c>
      <c r="G12" s="7">
        <v>22824</v>
      </c>
      <c r="H12" s="7">
        <v>41674</v>
      </c>
    </row>
    <row r="13" spans="1:8" x14ac:dyDescent="0.3">
      <c r="A13" s="2" t="s">
        <v>1153</v>
      </c>
      <c r="B13" t="s">
        <v>1151</v>
      </c>
      <c r="D13" t="s">
        <v>454</v>
      </c>
      <c r="E13" s="1" t="s">
        <v>410</v>
      </c>
      <c r="F13" s="1" t="s">
        <v>465</v>
      </c>
      <c r="G13" s="7">
        <v>22824</v>
      </c>
      <c r="H13" s="7">
        <v>39944</v>
      </c>
    </row>
    <row r="14" spans="1:8" x14ac:dyDescent="0.3">
      <c r="A14" s="2" t="s">
        <v>1262</v>
      </c>
      <c r="B14" t="s">
        <v>1263</v>
      </c>
      <c r="D14" t="s">
        <v>1264</v>
      </c>
      <c r="E14" s="1" t="s">
        <v>410</v>
      </c>
      <c r="F14" s="1" t="s">
        <v>465</v>
      </c>
      <c r="G14" s="7">
        <v>23304</v>
      </c>
      <c r="H14" s="7">
        <v>39579</v>
      </c>
    </row>
    <row r="15" spans="1:8" x14ac:dyDescent="0.3">
      <c r="A15" s="2" t="s">
        <v>1129</v>
      </c>
      <c r="B15" t="s">
        <v>1130</v>
      </c>
      <c r="D15" t="s">
        <v>1100</v>
      </c>
      <c r="E15" s="1" t="s">
        <v>410</v>
      </c>
      <c r="F15" s="1" t="s">
        <v>465</v>
      </c>
      <c r="G15" s="7">
        <v>23494</v>
      </c>
      <c r="H15" s="7">
        <v>41829</v>
      </c>
    </row>
    <row r="16" spans="1:8" x14ac:dyDescent="0.3">
      <c r="A16" s="2" t="s">
        <v>1111</v>
      </c>
      <c r="B16" t="s">
        <v>951</v>
      </c>
      <c r="D16" t="s">
        <v>1112</v>
      </c>
      <c r="E16" s="1" t="s">
        <v>410</v>
      </c>
      <c r="F16" s="1" t="s">
        <v>465</v>
      </c>
      <c r="G16" s="7">
        <v>23549</v>
      </c>
      <c r="H16" s="7">
        <v>40849</v>
      </c>
    </row>
    <row r="17" spans="1:8" x14ac:dyDescent="0.3">
      <c r="A17" s="2" t="s">
        <v>1245</v>
      </c>
      <c r="B17" t="s">
        <v>1246</v>
      </c>
      <c r="D17" t="s">
        <v>568</v>
      </c>
      <c r="E17" s="1" t="s">
        <v>410</v>
      </c>
      <c r="F17" s="1" t="s">
        <v>465</v>
      </c>
      <c r="G17" s="7">
        <v>24614</v>
      </c>
      <c r="H17" s="7">
        <v>41622</v>
      </c>
    </row>
    <row r="18" spans="1:8" x14ac:dyDescent="0.3">
      <c r="A18" s="2" t="s">
        <v>1170</v>
      </c>
      <c r="B18" t="s">
        <v>848</v>
      </c>
      <c r="D18" t="s">
        <v>1171</v>
      </c>
      <c r="E18" s="1" t="s">
        <v>410</v>
      </c>
      <c r="F18" s="1" t="s">
        <v>465</v>
      </c>
      <c r="G18" s="7">
        <v>25025</v>
      </c>
      <c r="H18" s="7">
        <v>40709</v>
      </c>
    </row>
    <row r="19" spans="1:8" x14ac:dyDescent="0.3">
      <c r="A19" s="2" t="s">
        <v>1265</v>
      </c>
      <c r="B19" t="s">
        <v>952</v>
      </c>
      <c r="C19" t="s">
        <v>953</v>
      </c>
      <c r="D19" t="s">
        <v>1266</v>
      </c>
      <c r="E19" s="1" t="s">
        <v>410</v>
      </c>
      <c r="F19" s="1" t="s">
        <v>465</v>
      </c>
      <c r="G19" s="7">
        <v>25081</v>
      </c>
      <c r="H19" s="7">
        <v>41240</v>
      </c>
    </row>
    <row r="20" spans="1:8" x14ac:dyDescent="0.3">
      <c r="A20" s="2" t="s">
        <v>1133</v>
      </c>
      <c r="B20" t="s">
        <v>971</v>
      </c>
      <c r="D20" t="s">
        <v>635</v>
      </c>
      <c r="E20" s="1" t="s">
        <v>410</v>
      </c>
      <c r="F20" s="1" t="s">
        <v>465</v>
      </c>
      <c r="G20" s="7">
        <v>26394</v>
      </c>
      <c r="H20" s="7">
        <v>41973</v>
      </c>
    </row>
    <row r="21" spans="1:8" x14ac:dyDescent="0.3">
      <c r="A21" s="2" t="s">
        <v>1215</v>
      </c>
      <c r="B21" t="s">
        <v>882</v>
      </c>
      <c r="D21" t="s">
        <v>1216</v>
      </c>
      <c r="E21" s="1" t="s">
        <v>410</v>
      </c>
      <c r="F21" s="1" t="s">
        <v>465</v>
      </c>
      <c r="G21" s="7">
        <v>26754</v>
      </c>
      <c r="H21" s="7">
        <v>41757</v>
      </c>
    </row>
    <row r="22" spans="1:8" x14ac:dyDescent="0.3">
      <c r="A22" s="2" t="s">
        <v>1146</v>
      </c>
      <c r="B22" t="s">
        <v>847</v>
      </c>
      <c r="D22" t="s">
        <v>1147</v>
      </c>
      <c r="E22" s="1" t="s">
        <v>410</v>
      </c>
      <c r="F22" s="1" t="s">
        <v>465</v>
      </c>
      <c r="G22" s="7">
        <v>27101</v>
      </c>
      <c r="H22" s="7">
        <v>41647</v>
      </c>
    </row>
    <row r="23" spans="1:8" x14ac:dyDescent="0.3">
      <c r="A23" s="2" t="s">
        <v>1206</v>
      </c>
      <c r="B23" t="s">
        <v>1207</v>
      </c>
      <c r="D23" t="s">
        <v>414</v>
      </c>
      <c r="E23" s="1" t="s">
        <v>410</v>
      </c>
      <c r="F23" s="1" t="s">
        <v>465</v>
      </c>
      <c r="G23" s="7">
        <v>27120</v>
      </c>
      <c r="H23" s="7">
        <v>41781</v>
      </c>
    </row>
    <row r="24" spans="1:8" x14ac:dyDescent="0.3">
      <c r="A24" s="2" t="s">
        <v>1101</v>
      </c>
      <c r="B24" t="s">
        <v>986</v>
      </c>
      <c r="D24" t="s">
        <v>463</v>
      </c>
      <c r="E24" s="1" t="s">
        <v>410</v>
      </c>
      <c r="F24" s="1" t="s">
        <v>466</v>
      </c>
      <c r="G24" s="7">
        <v>27207</v>
      </c>
      <c r="H24" s="7">
        <v>41150</v>
      </c>
    </row>
    <row r="25" spans="1:8" x14ac:dyDescent="0.3">
      <c r="A25" s="2" t="s">
        <v>1229</v>
      </c>
      <c r="B25" t="s">
        <v>887</v>
      </c>
      <c r="D25" t="s">
        <v>1230</v>
      </c>
      <c r="E25" s="1" t="s">
        <v>410</v>
      </c>
      <c r="F25" s="1" t="s">
        <v>465</v>
      </c>
      <c r="G25" s="7">
        <v>27360</v>
      </c>
      <c r="H25" s="7">
        <v>41969</v>
      </c>
    </row>
    <row r="26" spans="1:8" x14ac:dyDescent="0.3">
      <c r="A26" s="2" t="s">
        <v>1163</v>
      </c>
      <c r="B26" t="s">
        <v>778</v>
      </c>
      <c r="D26" t="s">
        <v>1164</v>
      </c>
      <c r="E26" s="1" t="s">
        <v>410</v>
      </c>
      <c r="F26" s="1" t="s">
        <v>465</v>
      </c>
      <c r="G26" s="7">
        <v>27499</v>
      </c>
      <c r="H26" s="7">
        <v>41765</v>
      </c>
    </row>
    <row r="27" spans="1:8" x14ac:dyDescent="0.3">
      <c r="A27" s="2" t="s">
        <v>1115</v>
      </c>
      <c r="B27" t="s">
        <v>752</v>
      </c>
      <c r="C27" t="s">
        <v>733</v>
      </c>
      <c r="D27" t="s">
        <v>454</v>
      </c>
      <c r="E27" s="1" t="s">
        <v>410</v>
      </c>
      <c r="F27" s="1" t="s">
        <v>465</v>
      </c>
      <c r="G27" s="7">
        <v>27647</v>
      </c>
      <c r="H27" s="7">
        <v>41789</v>
      </c>
    </row>
    <row r="28" spans="1:8" x14ac:dyDescent="0.3">
      <c r="A28" s="2" t="s">
        <v>1096</v>
      </c>
      <c r="B28" t="s">
        <v>1097</v>
      </c>
      <c r="C28" t="s">
        <v>733</v>
      </c>
      <c r="D28" t="s">
        <v>458</v>
      </c>
      <c r="E28" s="1" t="s">
        <v>410</v>
      </c>
      <c r="F28" s="1" t="s">
        <v>465</v>
      </c>
      <c r="G28" s="7">
        <v>27876</v>
      </c>
      <c r="H28" s="7">
        <v>41605</v>
      </c>
    </row>
    <row r="29" spans="1:8" x14ac:dyDescent="0.3">
      <c r="A29" s="2" t="s">
        <v>1196</v>
      </c>
      <c r="B29" t="s">
        <v>1195</v>
      </c>
      <c r="D29" t="s">
        <v>1197</v>
      </c>
      <c r="E29" s="1" t="s">
        <v>410</v>
      </c>
      <c r="F29" s="1" t="s">
        <v>465</v>
      </c>
      <c r="G29" s="7">
        <v>28340</v>
      </c>
      <c r="H29" s="7">
        <v>41630</v>
      </c>
    </row>
    <row r="30" spans="1:8" x14ac:dyDescent="0.3">
      <c r="A30" s="2" t="s">
        <v>1225</v>
      </c>
      <c r="B30" t="s">
        <v>1226</v>
      </c>
      <c r="D30" t="s">
        <v>631</v>
      </c>
      <c r="E30" s="1" t="s">
        <v>410</v>
      </c>
      <c r="F30" s="1" t="s">
        <v>465</v>
      </c>
      <c r="G30" s="7">
        <v>28612</v>
      </c>
      <c r="H30" s="7">
        <v>40158</v>
      </c>
    </row>
    <row r="31" spans="1:8" x14ac:dyDescent="0.3">
      <c r="A31" s="2" t="s">
        <v>1247</v>
      </c>
      <c r="B31" t="s">
        <v>933</v>
      </c>
      <c r="D31" t="s">
        <v>1248</v>
      </c>
      <c r="E31" s="1" t="s">
        <v>410</v>
      </c>
      <c r="F31" s="1" t="s">
        <v>465</v>
      </c>
      <c r="G31" s="7">
        <v>29220</v>
      </c>
      <c r="H31" s="7">
        <v>41781</v>
      </c>
    </row>
    <row r="32" spans="1:8" x14ac:dyDescent="0.3">
      <c r="A32" s="2" t="s">
        <v>1134</v>
      </c>
      <c r="B32" t="s">
        <v>971</v>
      </c>
      <c r="D32" t="s">
        <v>1135</v>
      </c>
      <c r="E32" s="1" t="s">
        <v>410</v>
      </c>
      <c r="F32" s="1" t="s">
        <v>465</v>
      </c>
      <c r="G32" s="7">
        <v>29316</v>
      </c>
      <c r="H32" s="7">
        <v>41669</v>
      </c>
    </row>
    <row r="33" spans="1:8" x14ac:dyDescent="0.3">
      <c r="A33" s="2" t="s">
        <v>1106</v>
      </c>
      <c r="B33" t="s">
        <v>869</v>
      </c>
      <c r="C33" t="s">
        <v>743</v>
      </c>
      <c r="D33" t="s">
        <v>1107</v>
      </c>
      <c r="E33" s="1" t="s">
        <v>410</v>
      </c>
      <c r="F33" s="1" t="s">
        <v>465</v>
      </c>
      <c r="G33" s="7">
        <v>29614</v>
      </c>
      <c r="H33" s="7">
        <v>41665</v>
      </c>
    </row>
    <row r="34" spans="1:8" x14ac:dyDescent="0.3">
      <c r="A34" s="2" t="s">
        <v>1116</v>
      </c>
      <c r="B34" t="s">
        <v>752</v>
      </c>
      <c r="C34" t="s">
        <v>733</v>
      </c>
      <c r="D34" t="s">
        <v>425</v>
      </c>
      <c r="E34" s="1" t="s">
        <v>410</v>
      </c>
      <c r="F34" s="1" t="s">
        <v>465</v>
      </c>
      <c r="G34" s="7">
        <v>29695</v>
      </c>
      <c r="H34" s="7">
        <v>41816</v>
      </c>
    </row>
    <row r="35" spans="1:8" x14ac:dyDescent="0.3">
      <c r="A35" s="2" t="s">
        <v>1217</v>
      </c>
      <c r="B35" t="s">
        <v>1218</v>
      </c>
      <c r="C35" t="s">
        <v>733</v>
      </c>
      <c r="D35" t="s">
        <v>1219</v>
      </c>
      <c r="E35" s="1" t="s">
        <v>410</v>
      </c>
      <c r="F35" s="1" t="s">
        <v>465</v>
      </c>
      <c r="G35" s="7">
        <v>29716</v>
      </c>
      <c r="H35" s="7">
        <v>39489</v>
      </c>
    </row>
    <row r="36" spans="1:8" x14ac:dyDescent="0.3">
      <c r="A36" s="2" t="s">
        <v>1093</v>
      </c>
      <c r="B36" t="s">
        <v>737</v>
      </c>
      <c r="C36" t="s">
        <v>741</v>
      </c>
      <c r="D36" t="s">
        <v>415</v>
      </c>
      <c r="E36" s="1" t="s">
        <v>410</v>
      </c>
      <c r="F36" s="1" t="s">
        <v>465</v>
      </c>
      <c r="G36" s="7">
        <v>29832</v>
      </c>
      <c r="H36" s="7">
        <v>41811</v>
      </c>
    </row>
    <row r="37" spans="1:8" x14ac:dyDescent="0.3">
      <c r="A37" s="2" t="s">
        <v>1208</v>
      </c>
      <c r="B37" t="s">
        <v>875</v>
      </c>
      <c r="D37" t="s">
        <v>489</v>
      </c>
      <c r="E37" s="1" t="s">
        <v>410</v>
      </c>
      <c r="F37" s="1" t="s">
        <v>465</v>
      </c>
      <c r="G37" s="7">
        <v>29854</v>
      </c>
      <c r="H37" s="7">
        <v>40086</v>
      </c>
    </row>
    <row r="38" spans="1:8" x14ac:dyDescent="0.3">
      <c r="A38" s="2" t="s">
        <v>1092</v>
      </c>
      <c r="B38" t="s">
        <v>745</v>
      </c>
      <c r="D38" t="s">
        <v>419</v>
      </c>
      <c r="E38" s="1" t="s">
        <v>410</v>
      </c>
      <c r="F38" s="1" t="s">
        <v>465</v>
      </c>
      <c r="G38" s="7">
        <v>29859</v>
      </c>
      <c r="H38" s="7">
        <v>41836</v>
      </c>
    </row>
    <row r="39" spans="1:8" x14ac:dyDescent="0.3">
      <c r="A39" s="2" t="s">
        <v>1231</v>
      </c>
      <c r="B39" t="s">
        <v>764</v>
      </c>
      <c r="C39" t="s">
        <v>743</v>
      </c>
      <c r="D39" t="s">
        <v>1232</v>
      </c>
      <c r="E39" s="1" t="s">
        <v>410</v>
      </c>
      <c r="F39" s="1" t="s">
        <v>465</v>
      </c>
      <c r="G39" s="7">
        <v>30275</v>
      </c>
      <c r="H39" s="7">
        <v>41627</v>
      </c>
    </row>
    <row r="40" spans="1:8" x14ac:dyDescent="0.3">
      <c r="A40" s="2" t="s">
        <v>1126</v>
      </c>
      <c r="B40" t="s">
        <v>1127</v>
      </c>
      <c r="C40" t="s">
        <v>743</v>
      </c>
      <c r="D40" t="s">
        <v>1128</v>
      </c>
      <c r="E40" s="1" t="s">
        <v>410</v>
      </c>
      <c r="F40" s="1" t="s">
        <v>465</v>
      </c>
      <c r="G40" s="7">
        <v>30430</v>
      </c>
      <c r="H40" s="7">
        <v>40338</v>
      </c>
    </row>
    <row r="41" spans="1:8" x14ac:dyDescent="0.3">
      <c r="A41" s="2" t="s">
        <v>1213</v>
      </c>
      <c r="B41" t="s">
        <v>1214</v>
      </c>
      <c r="D41" t="s">
        <v>524</v>
      </c>
      <c r="E41" s="1" t="s">
        <v>410</v>
      </c>
      <c r="F41" s="1" t="s">
        <v>465</v>
      </c>
      <c r="G41" s="7">
        <v>30487</v>
      </c>
      <c r="H41" s="7">
        <v>40349</v>
      </c>
    </row>
    <row r="42" spans="1:8" x14ac:dyDescent="0.3">
      <c r="A42" s="2" t="s">
        <v>1172</v>
      </c>
      <c r="B42" t="s">
        <v>858</v>
      </c>
      <c r="D42" t="s">
        <v>1173</v>
      </c>
      <c r="E42" s="1" t="s">
        <v>410</v>
      </c>
      <c r="F42" s="1" t="s">
        <v>465</v>
      </c>
      <c r="G42" s="7">
        <v>31250</v>
      </c>
      <c r="H42" s="7">
        <v>41861</v>
      </c>
    </row>
    <row r="43" spans="1:8" x14ac:dyDescent="0.3">
      <c r="A43" s="2" t="s">
        <v>1136</v>
      </c>
      <c r="B43" t="s">
        <v>1137</v>
      </c>
      <c r="D43" t="s">
        <v>1138</v>
      </c>
      <c r="E43" s="1" t="s">
        <v>410</v>
      </c>
      <c r="F43" s="1" t="s">
        <v>465</v>
      </c>
      <c r="G43" s="7">
        <v>31584</v>
      </c>
      <c r="H43" s="7">
        <v>41630</v>
      </c>
    </row>
    <row r="44" spans="1:8" x14ac:dyDescent="0.3">
      <c r="A44" s="2" t="s">
        <v>1244</v>
      </c>
      <c r="B44" t="s">
        <v>926</v>
      </c>
      <c r="D44" t="s">
        <v>459</v>
      </c>
      <c r="E44" s="1" t="s">
        <v>410</v>
      </c>
      <c r="F44" s="1" t="s">
        <v>465</v>
      </c>
      <c r="G44" s="7">
        <v>31719</v>
      </c>
      <c r="H44" s="7">
        <v>41738</v>
      </c>
    </row>
    <row r="45" spans="1:8" x14ac:dyDescent="0.3">
      <c r="A45" s="2" t="s">
        <v>1243</v>
      </c>
      <c r="B45" t="s">
        <v>789</v>
      </c>
      <c r="D45" t="s">
        <v>451</v>
      </c>
      <c r="E45" s="1" t="s">
        <v>410</v>
      </c>
      <c r="F45" s="1" t="s">
        <v>465</v>
      </c>
      <c r="G45" s="7">
        <v>31798</v>
      </c>
      <c r="H45" s="7">
        <v>41613</v>
      </c>
    </row>
    <row r="46" spans="1:8" x14ac:dyDescent="0.3">
      <c r="A46" s="2" t="s">
        <v>1183</v>
      </c>
      <c r="B46" t="s">
        <v>862</v>
      </c>
      <c r="D46" t="s">
        <v>1184</v>
      </c>
      <c r="E46" s="1" t="s">
        <v>410</v>
      </c>
      <c r="F46" s="1" t="s">
        <v>465</v>
      </c>
      <c r="G46" s="7">
        <v>32070</v>
      </c>
      <c r="H46" s="7">
        <v>41819</v>
      </c>
    </row>
    <row r="47" spans="1:8" x14ac:dyDescent="0.3">
      <c r="A47" s="2" t="s">
        <v>1259</v>
      </c>
      <c r="B47" t="s">
        <v>744</v>
      </c>
      <c r="C47" t="s">
        <v>733</v>
      </c>
      <c r="D47" t="s">
        <v>418</v>
      </c>
      <c r="E47" s="1" t="s">
        <v>410</v>
      </c>
      <c r="F47" s="1" t="s">
        <v>465</v>
      </c>
      <c r="G47" s="7">
        <v>32409</v>
      </c>
      <c r="H47" s="7">
        <v>41998</v>
      </c>
    </row>
    <row r="48" spans="1:8" x14ac:dyDescent="0.3">
      <c r="A48" s="2" t="s">
        <v>1210</v>
      </c>
      <c r="B48" t="s">
        <v>1211</v>
      </c>
      <c r="D48" t="s">
        <v>1212</v>
      </c>
      <c r="E48" s="1" t="s">
        <v>410</v>
      </c>
      <c r="F48" s="1" t="s">
        <v>465</v>
      </c>
      <c r="G48" s="7">
        <v>32500</v>
      </c>
      <c r="H48" s="7">
        <v>41785</v>
      </c>
    </row>
    <row r="49" spans="1:8" x14ac:dyDescent="0.3">
      <c r="A49" s="2" t="s">
        <v>1094</v>
      </c>
      <c r="B49" t="s">
        <v>767</v>
      </c>
      <c r="C49" t="s">
        <v>733</v>
      </c>
      <c r="D49" t="s">
        <v>1095</v>
      </c>
      <c r="E49" s="1" t="s">
        <v>410</v>
      </c>
      <c r="F49" s="1" t="s">
        <v>465</v>
      </c>
      <c r="G49" s="7">
        <v>32522</v>
      </c>
      <c r="H49" s="7">
        <v>41820</v>
      </c>
    </row>
    <row r="50" spans="1:8" x14ac:dyDescent="0.3">
      <c r="A50" s="2" t="s">
        <v>1194</v>
      </c>
      <c r="B50" t="s">
        <v>1195</v>
      </c>
      <c r="D50" t="s">
        <v>615</v>
      </c>
      <c r="E50" s="1" t="s">
        <v>410</v>
      </c>
      <c r="F50" s="1" t="s">
        <v>468</v>
      </c>
      <c r="G50" s="7">
        <v>32784</v>
      </c>
      <c r="H50" s="7">
        <v>41778</v>
      </c>
    </row>
    <row r="51" spans="1:8" x14ac:dyDescent="0.3">
      <c r="A51" s="2" t="s">
        <v>1177</v>
      </c>
      <c r="B51" t="s">
        <v>1175</v>
      </c>
      <c r="D51" t="s">
        <v>1178</v>
      </c>
      <c r="E51" s="1" t="s">
        <v>410</v>
      </c>
      <c r="F51" s="1" t="s">
        <v>465</v>
      </c>
      <c r="G51" s="7">
        <v>32790</v>
      </c>
      <c r="H51" s="7">
        <v>41643</v>
      </c>
    </row>
    <row r="52" spans="1:8" x14ac:dyDescent="0.3">
      <c r="A52" s="2" t="s">
        <v>1201</v>
      </c>
      <c r="B52" t="s">
        <v>1202</v>
      </c>
      <c r="D52" t="s">
        <v>1203</v>
      </c>
      <c r="E52" s="1" t="s">
        <v>410</v>
      </c>
      <c r="F52" s="1" t="s">
        <v>465</v>
      </c>
      <c r="G52" s="7">
        <v>34224</v>
      </c>
      <c r="H52" s="7">
        <v>41874</v>
      </c>
    </row>
    <row r="53" spans="1:8" x14ac:dyDescent="0.3">
      <c r="A53" s="2" t="s">
        <v>1253</v>
      </c>
      <c r="B53" t="s">
        <v>909</v>
      </c>
      <c r="C53" t="s">
        <v>733</v>
      </c>
      <c r="D53" t="s">
        <v>1254</v>
      </c>
      <c r="E53" s="1" t="s">
        <v>410</v>
      </c>
      <c r="F53" s="1" t="s">
        <v>465</v>
      </c>
      <c r="G53" s="7">
        <v>34271</v>
      </c>
      <c r="H53" s="7">
        <v>41897</v>
      </c>
    </row>
    <row r="54" spans="1:8" x14ac:dyDescent="0.3">
      <c r="A54" s="2" t="s">
        <v>1155</v>
      </c>
      <c r="B54" t="s">
        <v>786</v>
      </c>
      <c r="D54" t="s">
        <v>1156</v>
      </c>
      <c r="E54" s="1" t="s">
        <v>410</v>
      </c>
      <c r="F54" s="1" t="s">
        <v>465</v>
      </c>
      <c r="G54" s="7">
        <v>34418</v>
      </c>
      <c r="H54" s="7">
        <v>41722</v>
      </c>
    </row>
    <row r="55" spans="1:8" x14ac:dyDescent="0.3">
      <c r="A55" s="2" t="s">
        <v>1131</v>
      </c>
      <c r="B55" t="s">
        <v>732</v>
      </c>
      <c r="C55" t="s">
        <v>733</v>
      </c>
      <c r="D55" t="s">
        <v>408</v>
      </c>
      <c r="E55" s="1" t="s">
        <v>410</v>
      </c>
      <c r="F55" s="1" t="s">
        <v>465</v>
      </c>
      <c r="G55" s="7">
        <v>34755</v>
      </c>
      <c r="H55" s="7">
        <v>41598</v>
      </c>
    </row>
    <row r="56" spans="1:8" x14ac:dyDescent="0.3">
      <c r="A56" s="2" t="s">
        <v>1238</v>
      </c>
      <c r="B56" t="s">
        <v>787</v>
      </c>
      <c r="C56" t="s">
        <v>743</v>
      </c>
      <c r="D56" t="s">
        <v>422</v>
      </c>
      <c r="E56" s="1" t="s">
        <v>410</v>
      </c>
      <c r="F56" s="1" t="s">
        <v>465</v>
      </c>
      <c r="G56" s="7">
        <v>34773</v>
      </c>
      <c r="H56" s="7">
        <v>41637</v>
      </c>
    </row>
    <row r="57" spans="1:8" x14ac:dyDescent="0.3">
      <c r="A57" s="2" t="s">
        <v>1143</v>
      </c>
      <c r="B57" t="s">
        <v>823</v>
      </c>
      <c r="D57" t="s">
        <v>558</v>
      </c>
      <c r="E57" s="1" t="s">
        <v>410</v>
      </c>
      <c r="F57" s="1" t="s">
        <v>465</v>
      </c>
      <c r="G57" s="7">
        <v>34774</v>
      </c>
      <c r="H57" s="7">
        <v>41668</v>
      </c>
    </row>
    <row r="58" spans="1:8" x14ac:dyDescent="0.3">
      <c r="A58" s="2" t="s">
        <v>1123</v>
      </c>
      <c r="B58" t="s">
        <v>1124</v>
      </c>
      <c r="D58" t="s">
        <v>1125</v>
      </c>
      <c r="E58" s="1" t="s">
        <v>410</v>
      </c>
      <c r="F58" s="1" t="s">
        <v>465</v>
      </c>
      <c r="G58" s="7">
        <v>34830</v>
      </c>
      <c r="H58" s="7">
        <v>41680</v>
      </c>
    </row>
    <row r="59" spans="1:8" x14ac:dyDescent="0.3">
      <c r="A59" s="2" t="s">
        <v>150</v>
      </c>
      <c r="B59" t="s">
        <v>823</v>
      </c>
      <c r="D59" t="s">
        <v>558</v>
      </c>
      <c r="E59" s="1" t="s">
        <v>410</v>
      </c>
      <c r="F59" s="1" t="s">
        <v>465</v>
      </c>
      <c r="G59" s="7">
        <v>34881</v>
      </c>
      <c r="H59" s="7">
        <v>41606</v>
      </c>
    </row>
    <row r="60" spans="1:8" x14ac:dyDescent="0.3">
      <c r="A60" s="2" t="s">
        <v>1120</v>
      </c>
      <c r="B60" t="s">
        <v>1121</v>
      </c>
      <c r="D60" t="s">
        <v>1122</v>
      </c>
      <c r="E60" s="1" t="s">
        <v>410</v>
      </c>
      <c r="F60" s="1" t="s">
        <v>1269</v>
      </c>
      <c r="G60" s="7">
        <v>34993</v>
      </c>
      <c r="H60" s="7">
        <v>41847</v>
      </c>
    </row>
    <row r="61" spans="1:8" x14ac:dyDescent="0.3">
      <c r="A61" s="2" t="s">
        <v>1209</v>
      </c>
      <c r="B61" t="s">
        <v>916</v>
      </c>
      <c r="D61" t="s">
        <v>451</v>
      </c>
      <c r="E61" s="1" t="s">
        <v>410</v>
      </c>
      <c r="F61" s="1" t="s">
        <v>465</v>
      </c>
      <c r="G61" s="7">
        <v>35048</v>
      </c>
      <c r="H61" s="7">
        <v>41647</v>
      </c>
    </row>
    <row r="62" spans="1:8" x14ac:dyDescent="0.3">
      <c r="A62" s="2" t="s">
        <v>1260</v>
      </c>
      <c r="B62" t="s">
        <v>773</v>
      </c>
      <c r="C62" t="s">
        <v>741</v>
      </c>
      <c r="D62" t="s">
        <v>1261</v>
      </c>
      <c r="E62" s="1" t="s">
        <v>1467</v>
      </c>
      <c r="F62" s="1" t="s">
        <v>465</v>
      </c>
      <c r="G62" s="7">
        <v>20574</v>
      </c>
      <c r="H62" s="7">
        <v>39485</v>
      </c>
    </row>
    <row r="63" spans="1:8" x14ac:dyDescent="0.3">
      <c r="A63" s="2" t="s">
        <v>1191</v>
      </c>
      <c r="B63" t="s">
        <v>777</v>
      </c>
      <c r="D63" t="s">
        <v>1192</v>
      </c>
      <c r="E63" s="1" t="s">
        <v>1467</v>
      </c>
      <c r="F63" s="1" t="s">
        <v>465</v>
      </c>
      <c r="G63" s="7">
        <v>20730</v>
      </c>
      <c r="H63" s="7">
        <v>40212</v>
      </c>
    </row>
    <row r="64" spans="1:8" x14ac:dyDescent="0.3">
      <c r="A64" s="2" t="s">
        <v>1255</v>
      </c>
      <c r="B64" t="s">
        <v>746</v>
      </c>
      <c r="D64" t="s">
        <v>1256</v>
      </c>
      <c r="E64" s="1" t="s">
        <v>1467</v>
      </c>
      <c r="F64" s="1" t="s">
        <v>465</v>
      </c>
      <c r="G64" s="7">
        <v>20974</v>
      </c>
      <c r="H64" s="7">
        <v>40648</v>
      </c>
    </row>
    <row r="65" spans="1:8" x14ac:dyDescent="0.3">
      <c r="A65" s="2" t="s">
        <v>1220</v>
      </c>
      <c r="B65" t="s">
        <v>1221</v>
      </c>
      <c r="C65" t="s">
        <v>782</v>
      </c>
      <c r="D65" t="s">
        <v>1222</v>
      </c>
      <c r="E65" s="1" t="s">
        <v>1467</v>
      </c>
      <c r="F65" s="1" t="s">
        <v>465</v>
      </c>
      <c r="G65" s="7">
        <v>20976</v>
      </c>
      <c r="H65" s="7">
        <v>39520</v>
      </c>
    </row>
    <row r="66" spans="1:8" x14ac:dyDescent="0.3">
      <c r="A66" s="2" t="s">
        <v>1113</v>
      </c>
      <c r="B66" t="s">
        <v>759</v>
      </c>
      <c r="C66" t="s">
        <v>741</v>
      </c>
      <c r="D66" t="s">
        <v>1114</v>
      </c>
      <c r="E66" s="1" t="s">
        <v>1467</v>
      </c>
      <c r="F66" s="1" t="s">
        <v>465</v>
      </c>
      <c r="G66" s="7">
        <v>21195</v>
      </c>
      <c r="H66" s="7">
        <v>39492</v>
      </c>
    </row>
    <row r="67" spans="1:8" x14ac:dyDescent="0.3">
      <c r="A67" s="2" t="s">
        <v>1249</v>
      </c>
      <c r="B67" t="s">
        <v>762</v>
      </c>
      <c r="D67" t="s">
        <v>1250</v>
      </c>
      <c r="E67" s="1" t="s">
        <v>1467</v>
      </c>
      <c r="F67" s="1" t="s">
        <v>465</v>
      </c>
      <c r="G67" s="7">
        <v>22354</v>
      </c>
      <c r="H67" s="7">
        <v>41805</v>
      </c>
    </row>
    <row r="68" spans="1:8" x14ac:dyDescent="0.3">
      <c r="A68" s="2" t="s">
        <v>1257</v>
      </c>
      <c r="B68" t="s">
        <v>744</v>
      </c>
      <c r="C68" t="s">
        <v>733</v>
      </c>
      <c r="D68" t="s">
        <v>1258</v>
      </c>
      <c r="E68" s="1" t="s">
        <v>1467</v>
      </c>
      <c r="F68" s="1" t="s">
        <v>465</v>
      </c>
      <c r="G68" s="7">
        <v>22906</v>
      </c>
      <c r="H68" s="7">
        <v>41781</v>
      </c>
    </row>
    <row r="69" spans="1:8" x14ac:dyDescent="0.3">
      <c r="A69" s="2" t="s">
        <v>1150</v>
      </c>
      <c r="B69" t="s">
        <v>1151</v>
      </c>
      <c r="D69" t="s">
        <v>1152</v>
      </c>
      <c r="E69" s="1" t="s">
        <v>1467</v>
      </c>
      <c r="F69" s="1" t="s">
        <v>465</v>
      </c>
      <c r="G69" s="7">
        <v>23153</v>
      </c>
      <c r="H69" s="7">
        <v>40312</v>
      </c>
    </row>
    <row r="70" spans="1:8" x14ac:dyDescent="0.3">
      <c r="A70" s="2" t="s">
        <v>1159</v>
      </c>
      <c r="B70" t="s">
        <v>808</v>
      </c>
      <c r="C70" t="s">
        <v>733</v>
      </c>
      <c r="D70" t="s">
        <v>1160</v>
      </c>
      <c r="E70" s="1" t="s">
        <v>1467</v>
      </c>
      <c r="F70" s="1" t="s">
        <v>465</v>
      </c>
      <c r="G70" s="7">
        <v>23445</v>
      </c>
      <c r="H70" s="7">
        <v>40014</v>
      </c>
    </row>
    <row r="71" spans="1:8" x14ac:dyDescent="0.3">
      <c r="A71" s="2" t="s">
        <v>1174</v>
      </c>
      <c r="B71" t="s">
        <v>1175</v>
      </c>
      <c r="D71" t="s">
        <v>1176</v>
      </c>
      <c r="E71" s="1" t="s">
        <v>1467</v>
      </c>
      <c r="F71" s="1" t="s">
        <v>465</v>
      </c>
      <c r="G71" s="7">
        <v>23510</v>
      </c>
      <c r="H71" s="7">
        <v>39913</v>
      </c>
    </row>
    <row r="72" spans="1:8" x14ac:dyDescent="0.3">
      <c r="A72" s="2" t="s">
        <v>1168</v>
      </c>
      <c r="B72" t="s">
        <v>784</v>
      </c>
      <c r="C72" t="s">
        <v>733</v>
      </c>
      <c r="D72" t="s">
        <v>1169</v>
      </c>
      <c r="E72" s="1" t="s">
        <v>1467</v>
      </c>
      <c r="F72" s="1" t="s">
        <v>465</v>
      </c>
      <c r="G72" s="7">
        <v>24381</v>
      </c>
      <c r="H72" s="7">
        <v>41909</v>
      </c>
    </row>
    <row r="73" spans="1:8" x14ac:dyDescent="0.3">
      <c r="A73" s="2" t="s">
        <v>1139</v>
      </c>
      <c r="B73" t="s">
        <v>818</v>
      </c>
      <c r="D73" t="s">
        <v>1140</v>
      </c>
      <c r="E73" s="1" t="s">
        <v>1467</v>
      </c>
      <c r="F73" s="1" t="s">
        <v>465</v>
      </c>
      <c r="G73" s="7">
        <v>24814</v>
      </c>
      <c r="H73" s="7">
        <v>41735</v>
      </c>
    </row>
    <row r="74" spans="1:8" x14ac:dyDescent="0.3">
      <c r="A74" s="2" t="s">
        <v>1102</v>
      </c>
      <c r="B74" t="s">
        <v>742</v>
      </c>
      <c r="C74" t="s">
        <v>743</v>
      </c>
      <c r="D74" t="s">
        <v>1103</v>
      </c>
      <c r="E74" s="1" t="s">
        <v>1467</v>
      </c>
      <c r="F74" s="1" t="s">
        <v>465</v>
      </c>
      <c r="G74" s="7">
        <v>24901</v>
      </c>
      <c r="H74" s="7">
        <v>41286</v>
      </c>
    </row>
    <row r="75" spans="1:8" x14ac:dyDescent="0.3">
      <c r="A75" s="2" t="s">
        <v>1141</v>
      </c>
      <c r="B75" t="s">
        <v>819</v>
      </c>
      <c r="D75" t="s">
        <v>1142</v>
      </c>
      <c r="E75" s="1" t="s">
        <v>1467</v>
      </c>
      <c r="F75" s="1" t="s">
        <v>465</v>
      </c>
      <c r="G75" s="7">
        <v>25472</v>
      </c>
      <c r="H75" s="7">
        <v>39560</v>
      </c>
    </row>
    <row r="76" spans="1:8" x14ac:dyDescent="0.3">
      <c r="A76" s="2" t="s">
        <v>1104</v>
      </c>
      <c r="B76" t="s">
        <v>1105</v>
      </c>
      <c r="D76" t="s">
        <v>666</v>
      </c>
      <c r="E76" s="1" t="s">
        <v>1467</v>
      </c>
      <c r="F76" s="1" t="s">
        <v>465</v>
      </c>
      <c r="G76" s="7">
        <v>26192</v>
      </c>
      <c r="H76" s="7">
        <v>39700</v>
      </c>
    </row>
    <row r="77" spans="1:8" x14ac:dyDescent="0.3">
      <c r="A77" s="2" t="s">
        <v>1161</v>
      </c>
      <c r="B77" t="s">
        <v>808</v>
      </c>
      <c r="C77" t="s">
        <v>733</v>
      </c>
      <c r="D77" t="s">
        <v>1162</v>
      </c>
      <c r="E77" s="1" t="s">
        <v>1467</v>
      </c>
      <c r="F77" s="1" t="s">
        <v>465</v>
      </c>
      <c r="G77" s="7">
        <v>26555</v>
      </c>
      <c r="H77" s="7">
        <v>41791</v>
      </c>
    </row>
    <row r="78" spans="1:8" x14ac:dyDescent="0.3">
      <c r="A78" s="2" t="s">
        <v>1132</v>
      </c>
      <c r="B78" t="s">
        <v>732</v>
      </c>
      <c r="C78" t="s">
        <v>733</v>
      </c>
      <c r="D78" t="s">
        <v>648</v>
      </c>
      <c r="E78" s="1" t="s">
        <v>1467</v>
      </c>
      <c r="F78" s="1" t="s">
        <v>465</v>
      </c>
      <c r="G78" s="7">
        <v>26574</v>
      </c>
      <c r="H78" s="7">
        <v>41715</v>
      </c>
    </row>
    <row r="79" spans="1:8" x14ac:dyDescent="0.3">
      <c r="A79" s="2" t="s">
        <v>1239</v>
      </c>
      <c r="B79" t="s">
        <v>787</v>
      </c>
      <c r="C79" t="s">
        <v>741</v>
      </c>
      <c r="D79" t="s">
        <v>1240</v>
      </c>
      <c r="E79" s="1" t="s">
        <v>1467</v>
      </c>
      <c r="F79" s="1" t="s">
        <v>465</v>
      </c>
      <c r="G79" s="7">
        <v>26998</v>
      </c>
      <c r="H79" s="7">
        <v>41971</v>
      </c>
    </row>
    <row r="80" spans="1:8" x14ac:dyDescent="0.3">
      <c r="A80" s="2" t="s">
        <v>1242</v>
      </c>
      <c r="B80" t="s">
        <v>789</v>
      </c>
      <c r="D80" t="s">
        <v>683</v>
      </c>
      <c r="E80" s="1" t="s">
        <v>1467</v>
      </c>
      <c r="F80" s="1" t="s">
        <v>466</v>
      </c>
      <c r="G80" s="7">
        <v>27010</v>
      </c>
      <c r="H80" s="7">
        <v>41962</v>
      </c>
    </row>
    <row r="81" spans="1:8" x14ac:dyDescent="0.3">
      <c r="A81" s="2" t="s">
        <v>1185</v>
      </c>
      <c r="B81" t="s">
        <v>749</v>
      </c>
      <c r="D81" t="s">
        <v>1186</v>
      </c>
      <c r="E81" s="1" t="s">
        <v>1467</v>
      </c>
      <c r="F81" s="1" t="s">
        <v>465</v>
      </c>
      <c r="G81" s="7">
        <v>28342</v>
      </c>
      <c r="H81" s="7">
        <v>41740</v>
      </c>
    </row>
    <row r="82" spans="1:8" x14ac:dyDescent="0.3">
      <c r="A82" s="2" t="s">
        <v>1198</v>
      </c>
      <c r="B82" t="s">
        <v>867</v>
      </c>
      <c r="D82" t="s">
        <v>1199</v>
      </c>
      <c r="E82" s="1" t="s">
        <v>1467</v>
      </c>
      <c r="F82" s="1" t="s">
        <v>465</v>
      </c>
      <c r="G82" s="7">
        <v>28580</v>
      </c>
      <c r="H82" s="7">
        <v>41996</v>
      </c>
    </row>
    <row r="83" spans="1:8" x14ac:dyDescent="0.3">
      <c r="A83" s="2" t="s">
        <v>1193</v>
      </c>
      <c r="B83" t="s">
        <v>864</v>
      </c>
      <c r="C83" t="s">
        <v>743</v>
      </c>
      <c r="D83" t="s">
        <v>694</v>
      </c>
      <c r="E83" s="1" t="s">
        <v>1467</v>
      </c>
      <c r="F83" s="1" t="s">
        <v>465</v>
      </c>
      <c r="G83" s="7">
        <v>28610</v>
      </c>
      <c r="H83" s="7">
        <v>41661</v>
      </c>
    </row>
    <row r="84" spans="1:8" x14ac:dyDescent="0.3">
      <c r="A84" s="2" t="s">
        <v>1117</v>
      </c>
      <c r="B84" t="s">
        <v>768</v>
      </c>
      <c r="C84" t="s">
        <v>1118</v>
      </c>
      <c r="D84" t="s">
        <v>1119</v>
      </c>
      <c r="E84" s="1" t="s">
        <v>1467</v>
      </c>
      <c r="F84" s="1" t="s">
        <v>465</v>
      </c>
      <c r="G84" s="7">
        <v>28621</v>
      </c>
      <c r="H84" s="7">
        <v>39527</v>
      </c>
    </row>
    <row r="85" spans="1:8" x14ac:dyDescent="0.3">
      <c r="A85" s="2" t="s">
        <v>1187</v>
      </c>
      <c r="B85" t="s">
        <v>797</v>
      </c>
      <c r="D85" t="s">
        <v>1188</v>
      </c>
      <c r="E85" s="1" t="s">
        <v>1467</v>
      </c>
      <c r="F85" s="1" t="s">
        <v>465</v>
      </c>
      <c r="G85" s="7">
        <v>28841</v>
      </c>
      <c r="H85" s="7">
        <v>41802</v>
      </c>
    </row>
    <row r="86" spans="1:8" x14ac:dyDescent="0.3">
      <c r="A86" s="2" t="s">
        <v>1204</v>
      </c>
      <c r="B86" t="s">
        <v>1202</v>
      </c>
      <c r="D86" t="s">
        <v>1205</v>
      </c>
      <c r="E86" s="1" t="s">
        <v>1467</v>
      </c>
      <c r="F86" s="1" t="s">
        <v>465</v>
      </c>
      <c r="G86" s="7">
        <v>29176</v>
      </c>
      <c r="H86" s="7">
        <v>41834</v>
      </c>
    </row>
    <row r="87" spans="1:8" x14ac:dyDescent="0.3">
      <c r="A87" s="2" t="s">
        <v>1227</v>
      </c>
      <c r="B87" t="s">
        <v>800</v>
      </c>
      <c r="C87" t="s">
        <v>741</v>
      </c>
      <c r="D87" t="s">
        <v>1228</v>
      </c>
      <c r="E87" s="1" t="s">
        <v>1467</v>
      </c>
      <c r="F87" s="1" t="s">
        <v>465</v>
      </c>
      <c r="G87" s="7">
        <v>30200</v>
      </c>
      <c r="H87" s="7">
        <v>40320</v>
      </c>
    </row>
    <row r="88" spans="1:8" x14ac:dyDescent="0.3">
      <c r="A88" s="2" t="s">
        <v>1267</v>
      </c>
      <c r="B88" t="s">
        <v>755</v>
      </c>
      <c r="C88" t="s">
        <v>733</v>
      </c>
      <c r="D88" t="s">
        <v>1268</v>
      </c>
      <c r="E88" s="1" t="s">
        <v>1467</v>
      </c>
      <c r="F88" s="1" t="s">
        <v>465</v>
      </c>
      <c r="G88" s="7">
        <v>30730</v>
      </c>
      <c r="H88" s="7">
        <v>41892</v>
      </c>
    </row>
    <row r="89" spans="1:8" x14ac:dyDescent="0.3">
      <c r="A89" s="2" t="s">
        <v>1189</v>
      </c>
      <c r="B89" t="s">
        <v>797</v>
      </c>
      <c r="D89" t="s">
        <v>1190</v>
      </c>
      <c r="E89" s="1" t="s">
        <v>1467</v>
      </c>
      <c r="F89" s="1" t="s">
        <v>465</v>
      </c>
      <c r="G89" s="7">
        <v>31121</v>
      </c>
      <c r="H89" s="7">
        <v>41818</v>
      </c>
    </row>
    <row r="90" spans="1:8" x14ac:dyDescent="0.3">
      <c r="A90" s="2" t="s">
        <v>1233</v>
      </c>
      <c r="B90" t="s">
        <v>792</v>
      </c>
      <c r="D90" t="s">
        <v>1234</v>
      </c>
      <c r="E90" s="1" t="s">
        <v>1467</v>
      </c>
      <c r="F90" s="1" t="s">
        <v>465</v>
      </c>
      <c r="G90" s="7">
        <v>31344</v>
      </c>
      <c r="H90" s="7">
        <v>41823</v>
      </c>
    </row>
    <row r="91" spans="1:8" x14ac:dyDescent="0.3">
      <c r="A91" s="2" t="s">
        <v>1165</v>
      </c>
      <c r="B91" t="s">
        <v>1166</v>
      </c>
      <c r="D91" t="s">
        <v>1167</v>
      </c>
      <c r="E91" s="1" t="s">
        <v>1467</v>
      </c>
      <c r="F91" s="1" t="s">
        <v>465</v>
      </c>
      <c r="G91" s="7">
        <v>31862</v>
      </c>
      <c r="H91" s="7">
        <v>39418</v>
      </c>
    </row>
    <row r="92" spans="1:8" x14ac:dyDescent="0.3">
      <c r="A92" s="2" t="s">
        <v>1157</v>
      </c>
      <c r="B92" t="s">
        <v>786</v>
      </c>
      <c r="D92" t="s">
        <v>1158</v>
      </c>
      <c r="E92" s="1" t="s">
        <v>1467</v>
      </c>
      <c r="F92" s="1" t="s">
        <v>465</v>
      </c>
      <c r="G92" s="7">
        <v>32512</v>
      </c>
      <c r="H92" s="7">
        <v>41793</v>
      </c>
    </row>
    <row r="93" spans="1:8" x14ac:dyDescent="0.3">
      <c r="A93" s="2" t="s">
        <v>1223</v>
      </c>
      <c r="B93" t="s">
        <v>769</v>
      </c>
      <c r="D93" t="s">
        <v>1224</v>
      </c>
      <c r="E93" s="1" t="s">
        <v>1467</v>
      </c>
      <c r="F93" s="1" t="s">
        <v>465</v>
      </c>
      <c r="G93" s="7">
        <v>34004</v>
      </c>
      <c r="H93" s="7">
        <v>41950</v>
      </c>
    </row>
  </sheetData>
  <sortState ref="A2:H93">
    <sortCondition ref="E2:E93"/>
    <sortCondition ref="G2:G93"/>
  </sortState>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Organization chart</vt:lpstr>
      <vt:lpstr>personell</vt:lpstr>
      <vt:lpstr>personell - salary</vt:lpstr>
      <vt:lpstr>personell - sick leave</vt:lpstr>
      <vt:lpstr>functions</vt:lpstr>
      <vt:lpstr>salary scales</vt:lpstr>
      <vt:lpstr>labor costs</vt:lpstr>
      <vt:lpstr>reserve staff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van Westrenen</dc:creator>
  <cp:lastModifiedBy>Misja van Lanen</cp:lastModifiedBy>
  <cp:lastPrinted>2018-05-28T07:49:25Z</cp:lastPrinted>
  <dcterms:created xsi:type="dcterms:W3CDTF">2013-10-11T06:53:13Z</dcterms:created>
  <dcterms:modified xsi:type="dcterms:W3CDTF">2018-05-28T07:49:35Z</dcterms:modified>
</cp:coreProperties>
</file>